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2B336CDF-A959-42F9-B2D4-D285D30871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 4 trimestre  " sheetId="8" r:id="rId1"/>
  </sheets>
  <definedNames>
    <definedName name="_xlnm._FilterDatabase" localSheetId="0" hidden="1">'2021 4 trimestre  '!$B$1:$B$323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9" i="8" l="1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5" i="8" l="1"/>
</calcChain>
</file>

<file path=xl/sharedStrings.xml><?xml version="1.0" encoding="utf-8"?>
<sst xmlns="http://schemas.openxmlformats.org/spreadsheetml/2006/main" count="965" uniqueCount="437">
  <si>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</si>
  <si>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</si>
  <si>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</si>
  <si>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</si>
  <si>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</si>
  <si>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</si>
  <si>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</si>
  <si>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</si>
  <si>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</si>
  <si>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04 2021</t>
  </si>
  <si>
    <t>Codice Fiscale Ente: 80006900726</t>
  </si>
  <si>
    <t>ACQUISTO MATERIALE INFORMATICO</t>
  </si>
  <si>
    <t>FRANGI</t>
  </si>
  <si>
    <t>DECATHLON ITALIA SRL</t>
  </si>
  <si>
    <t>TIM SPA</t>
  </si>
  <si>
    <t>FASTWEB SPA</t>
  </si>
  <si>
    <t>BUONI PASTO PERSONALE CIVILE</t>
  </si>
  <si>
    <t>NOLEGGIO FOTOCOPIATRICI</t>
  </si>
  <si>
    <t>OLIVETTI SPA</t>
  </si>
  <si>
    <t>ACQUISTO MATERIALE EAD</t>
  </si>
  <si>
    <t>FERRAMENTA PRATIKO SRL</t>
  </si>
  <si>
    <t>PAG. SPESE ACCESSORIO CONCESSIONE TEATRO</t>
  </si>
  <si>
    <t>FONDAZIONE LIRICO-SINFONICA PTERUZZELLI</t>
  </si>
  <si>
    <t xml:space="preserve">SERVICE VIDEOPROIEZIONE </t>
  </si>
  <si>
    <t>LUCIDISCENA</t>
  </si>
  <si>
    <t>ACQUISTO MATERIALE IDRAULICO</t>
  </si>
  <si>
    <t>COLONNA SAVERIO SRL</t>
  </si>
  <si>
    <t>SETERS SRL</t>
  </si>
  <si>
    <t>PRODON IMPIANTI TECNOLOGICI SRL</t>
  </si>
  <si>
    <t>RIPRISTINO EFFICIENZA CANCELLO AUTO BARI</t>
  </si>
  <si>
    <t>ELETTRONICA CAMPOBASSO</t>
  </si>
  <si>
    <t>RIPARAZIONE PERDITA IDRICA</t>
  </si>
  <si>
    <t>FORNITURA BARRIERE INGRESSO AEROPORTO</t>
  </si>
  <si>
    <t>INSTALLAZIONE SCALA TIPO MARINARA</t>
  </si>
  <si>
    <t>INDUSTRIE FRACCHIOLLA SPA</t>
  </si>
  <si>
    <t>APPROVVIGIONAMENTO MANIGLIONI ANTIPANICO</t>
  </si>
  <si>
    <t>F.I.M. BARI SRL</t>
  </si>
  <si>
    <t>RIQUALIFICAZIONE SCALA EMERGENZA  E REALIZZ. STRUTTURA METALLICA</t>
  </si>
  <si>
    <t>A.M. SERRAMENTI SRL</t>
  </si>
  <si>
    <t>APPROVVIGIONAMENTO MATERIALE ELTTRICO</t>
  </si>
  <si>
    <t>ACMEI SUD SPA</t>
  </si>
  <si>
    <t xml:space="preserve">FORNITURA IN OPERA BRUCIATORI </t>
  </si>
  <si>
    <t>MANUTENZIONE STRAORDINARIA IMP. RISCALDAMENTO PG 161</t>
  </si>
  <si>
    <t>GADALETA IGNAZIO SRL</t>
  </si>
  <si>
    <t>FORNITURA IN OPERA CALDAIA</t>
  </si>
  <si>
    <t>SOSTITUZIONE FAN-COILS</t>
  </si>
  <si>
    <t>SMONTAGGIO SCALETTE DIST. TORRE A MARE</t>
  </si>
  <si>
    <t>METALVETRO SNC</t>
  </si>
  <si>
    <t>SISTEMA CLIMATIZZ. AUSILIARIO</t>
  </si>
  <si>
    <t>FORNITURA IN OPERA 12 MONOSPLIT</t>
  </si>
  <si>
    <t>DESPA IMPIANTI</t>
  </si>
  <si>
    <t>REVISIONE E COLLAUDO ESTINTORI</t>
  </si>
  <si>
    <t>FIRE PROTECTION SYSTEM SRL</t>
  </si>
  <si>
    <t>ACQUISTO PORTA ESTINTORI</t>
  </si>
  <si>
    <t>MANUTENZIONE VARI AUTOMEZZI A.M.</t>
  </si>
  <si>
    <t>BELLIZZI SRL</t>
  </si>
  <si>
    <t>VALERTECH SERVICE SAS</t>
  </si>
  <si>
    <t>RIPRISTINO EFFICIENZA LAND ROVER</t>
  </si>
  <si>
    <t>R.C.S. SRL</t>
  </si>
  <si>
    <t>ACQUISTO ELETTRODOMESTICI</t>
  </si>
  <si>
    <t>MEDIAWORLD BUSINESS</t>
  </si>
  <si>
    <t>FORNITURA IN OPERA CONDIZIONATORI</t>
  </si>
  <si>
    <t>RIPARAZIONE LAVASTOVIGLIE MENSA BARI</t>
  </si>
  <si>
    <t>ACQUISTO CARBURANTE PER AUTOTRAZIONE</t>
  </si>
  <si>
    <t>Q8 QUASER SRL</t>
  </si>
  <si>
    <t>GIEMME SRL DI D'AGOSTINO</t>
  </si>
  <si>
    <t>ACQUISTO MATERIALE BENESSERE PERSONALE</t>
  </si>
  <si>
    <t>PAGAMENTO FATTURA TELEFONIA FISSA</t>
  </si>
  <si>
    <t>PAGAMENTO FATTURA TELEFONIA MOBILE</t>
  </si>
  <si>
    <t>ITALSERVICE SRL</t>
  </si>
  <si>
    <t>AIRLAN SRL</t>
  </si>
  <si>
    <t>WIND-TRE SPA</t>
  </si>
  <si>
    <t>PULIZIA AREE COMUNI 09 2021</t>
  </si>
  <si>
    <t>PULIZIA AREE COMUNI 10 2021</t>
  </si>
  <si>
    <t>PULIZIA AREE COMUNI 11 2021</t>
  </si>
  <si>
    <t>ACQUITO MATERIALE IMBALLAGGIO</t>
  </si>
  <si>
    <t>RECUPERI PUGLIESI</t>
  </si>
  <si>
    <t>SERVIZIO SMALTIMENTO RIFIUTI 09-10-11-12/2021</t>
  </si>
  <si>
    <t>ENEL ENERGIA SPA</t>
  </si>
  <si>
    <t>DELTA ELETTRONICA</t>
  </si>
  <si>
    <t>RIQUALIFICAZIONE MANTI IMPERMEABILIZZ. PG. 8</t>
  </si>
  <si>
    <t>EMPIRE BUILDING SRL</t>
  </si>
  <si>
    <t>MANUTENZIONE IMPIANTI TERMICI 05-11/2021</t>
  </si>
  <si>
    <t>RIQUALIFICAZIONE EDILE AAPMF</t>
  </si>
  <si>
    <t>CO.GE.CA SRL</t>
  </si>
  <si>
    <t>ENERGIA ELETTRICA VILLAGGI 09/2021</t>
  </si>
  <si>
    <t>ENEL ENERGIA</t>
  </si>
  <si>
    <t>RIFACIMENTO IMPIANTI ELETTRICI AAPMF</t>
  </si>
  <si>
    <t>ENERGIA ELETTRICA VILLAGGI 10/2021</t>
  </si>
  <si>
    <t>ENERGIA ELETTRICA VILLAGGI 11/2021</t>
  </si>
  <si>
    <t>DAY RISTOSERVICE SPA</t>
  </si>
  <si>
    <t>SHT COMPUTERS</t>
  </si>
  <si>
    <t>PIXEL SAS</t>
  </si>
  <si>
    <t>ACQUISTO POLTRONE USO INTENSIVO</t>
  </si>
  <si>
    <t>ARMETTA ANTONINO</t>
  </si>
  <si>
    <t>APPROVVIGIONAMENTO TROFEI</t>
  </si>
  <si>
    <t>GRAZIANO INCISIONI</t>
  </si>
  <si>
    <t>PAGAMENTO PERNOTTAMENTO ATLETI</t>
  </si>
  <si>
    <t>COMANDO LEGIONE ALLIEVI GDF</t>
  </si>
  <si>
    <t>APPROVVIGIONAMENTO VESTIARIO G SPORTIVO</t>
  </si>
  <si>
    <t>AFFILIAZIONE GRUPPO SPORTIVO</t>
  </si>
  <si>
    <t>ACSI BARI-BAT</t>
  </si>
  <si>
    <t>TESSARAMENTI GRUPPO SPORTIVO</t>
  </si>
  <si>
    <t>FIDAL PUGLIA</t>
  </si>
  <si>
    <t>TASSE 23°  CAMPIONATO PODISMO</t>
  </si>
  <si>
    <t>ASD MONOPOLI</t>
  </si>
  <si>
    <t>UNIONE ITALIANA TIRO A SEGNO</t>
  </si>
  <si>
    <t>PAGAMENTO ISCRIZIONE TIRO A SEGNO</t>
  </si>
  <si>
    <t>MANUTENZIONE ESTINTORI RMCC</t>
  </si>
  <si>
    <t>APPROVVIGIONAMENTO CARBURANTE AUTOTRAZIONE</t>
  </si>
  <si>
    <t>ADRIASCENSORI SRL</t>
  </si>
  <si>
    <t>ECOGROUP DI RIZZI FRANCESCO</t>
  </si>
  <si>
    <t>MANUTENZIONE IMPIANTO CONDIZ. CENTRALIZZATO</t>
  </si>
  <si>
    <t>MANUTENZ. INFR. FOGNARIE 07-11/2021</t>
  </si>
  <si>
    <t>MANUTENZIONE IMPIANTI ELEVATORI 04-09/2021</t>
  </si>
  <si>
    <t>SOSTITUZIONE COMPONENTI SICUREZZA CENTR. TERM</t>
  </si>
  <si>
    <t>POLYTECNO DEL P.I MASSIMO MAGGIORE</t>
  </si>
  <si>
    <t>MANUTENZIONE ESTINTORI QG</t>
  </si>
  <si>
    <t>PAGAMENTO PEDAGGI AUTOSTRADALI</t>
  </si>
  <si>
    <t>AUTOSTRADE PER L'ITALIA SPA</t>
  </si>
  <si>
    <t>CANONE NOLEGGIO TELEPASS</t>
  </si>
  <si>
    <t>TELEPASS SPA</t>
  </si>
  <si>
    <t>MANUTENZIONE AUTOMEZZI A.M.</t>
  </si>
  <si>
    <t>PIU' GOMME DISTRIBUZIONE SRL</t>
  </si>
  <si>
    <t>ACQUISTO MATERIALE DI CONSUMO</t>
  </si>
  <si>
    <t>VERIFICA COLLAUDO PIATTAFORMA CLERICI</t>
  </si>
  <si>
    <t>MOVINCAR SUD SRL</t>
  </si>
  <si>
    <t>MANUTENZIONE TRATTORE AGRICOLO</t>
  </si>
  <si>
    <t xml:space="preserve"> AGRILVANTE DI LOCONTE</t>
  </si>
  <si>
    <t>MANUTENZIONE PIATTAFORMA ELEVABILE</t>
  </si>
  <si>
    <t>WERENT SRL</t>
  </si>
  <si>
    <t>APPROVVIGIONAMENTO PNEUMATICI</t>
  </si>
  <si>
    <t>NOLEGGIO BAGNO CHIMICO</t>
  </si>
  <si>
    <t>TRAETTA FILIPPO ECOLOGIA SRL</t>
  </si>
  <si>
    <t>ACQUISTO MATERIALE PER NUCLEO FOTOTIPOGRAFICO</t>
  </si>
  <si>
    <t>TANZI GIUSEPPE &amp; FIGLI SAS</t>
  </si>
  <si>
    <t>ENI FUEL</t>
  </si>
  <si>
    <t>APROVVIGIONAMENTO GASOLIO  COMPENDI</t>
  </si>
  <si>
    <t>EMERGENT ITALY</t>
  </si>
  <si>
    <t>ACQUISTO FLACONI SANIFICANTI</t>
  </si>
  <si>
    <t>SAPIO LIFE SRL</t>
  </si>
  <si>
    <t>ACQUISTO VACCINO VIVOTIF</t>
  </si>
  <si>
    <t>VERIFICA IMPIANTO EROGAZIONE OSSIGENO</t>
  </si>
  <si>
    <t xml:space="preserve">VS ASISTENZA </t>
  </si>
  <si>
    <t>ACQUISTO MATERIALE SANITARIO</t>
  </si>
  <si>
    <t>LA SANITARIA LEUCCI SRL</t>
  </si>
  <si>
    <t>POVIA SRL</t>
  </si>
  <si>
    <t>CONCESSIONE TEATRO</t>
  </si>
  <si>
    <t>FONDAZIONE LIRICO-SINFONICA PETRUZZELLI</t>
  </si>
  <si>
    <t>SERVIZIO VIGILANZA ANTINCENDIO VVF</t>
  </si>
  <si>
    <t>SEZ. TESORERIA PROVINCIALE DELLO STATO</t>
  </si>
  <si>
    <t>POLIZZA ASSICURATIVA CONCERTO NATALE</t>
  </si>
  <si>
    <t>ASSICONSULT</t>
  </si>
  <si>
    <t>SPESE ACCESSORIE CONCESSIONE TEATRO</t>
  </si>
  <si>
    <t>ACQUISTO TONER</t>
  </si>
  <si>
    <t>HERA COMM SPA</t>
  </si>
  <si>
    <t>IMPOSTE ERARIALI GGEE</t>
  </si>
  <si>
    <t>AGENZIA DELLE DOGANE</t>
  </si>
  <si>
    <t>ACQUISTO VESTIARIO DITACCAMENTI T. A MARE S. SPIRITO</t>
  </si>
  <si>
    <t>AGP DI PENNACCHIA GIUSEPPE</t>
  </si>
  <si>
    <t>ACQUISTO MATERIALE CONSUMO</t>
  </si>
  <si>
    <t xml:space="preserve"> FERRAMENTA PRATIKO SRL</t>
  </si>
  <si>
    <t>APPROVVIGIONAMENTO GASOLIO</t>
  </si>
  <si>
    <t xml:space="preserve">ENI FUEL </t>
  </si>
  <si>
    <t>BUONI PASTO PERSONALE MILITARE</t>
  </si>
  <si>
    <t>APPROVVIGIONAMENTO ACCUMULATORI</t>
  </si>
  <si>
    <t>SO.GE.MI SRL</t>
  </si>
  <si>
    <t>ACQUISTO CARTELLONISTICA</t>
  </si>
  <si>
    <t>ARTEC SRL</t>
  </si>
  <si>
    <t>ACQUISTO MATERIALE TLC</t>
  </si>
  <si>
    <t>FRANGI SRL</t>
  </si>
  <si>
    <t>APPROVVIGIONAMENTO MATERIALE SALA BRIEFING</t>
  </si>
  <si>
    <t>APPROVVIGIONAMENTO MATERIALE SALA POLIFUNZ.</t>
  </si>
  <si>
    <t>APRROVVIGIONAMENTO VIDEOWALL</t>
  </si>
  <si>
    <t>AQP SPA</t>
  </si>
  <si>
    <t>AMGAS SRL</t>
  </si>
  <si>
    <t>SERVIZIO ELETTRICO NAZIONALE SPA</t>
  </si>
  <si>
    <t>PAGAMENTO CONSUMI ACQUA COMPENDI</t>
  </si>
  <si>
    <t>PAGAMENTO CONSUMI GAS COMPENDI</t>
  </si>
  <si>
    <t>PAGAMENTO CONSUMI ELETTRICI COMPENDI</t>
  </si>
  <si>
    <t>BANCA VALSABBINA SCPA</t>
  </si>
  <si>
    <t>Impianti sonori e video</t>
  </si>
  <si>
    <t>Acustica srl</t>
  </si>
  <si>
    <t>Elettronica</t>
  </si>
  <si>
    <t>Carto Copy Service srl</t>
  </si>
  <si>
    <t>Manutenzione ponti radio e antenne</t>
  </si>
  <si>
    <t>BE.TE.CO. Costruzioni srl</t>
  </si>
  <si>
    <t>Ausili di alimentazione</t>
  </si>
  <si>
    <t>F.E.R.T. sas</t>
  </si>
  <si>
    <t>Networking</t>
  </si>
  <si>
    <t>Contact Center Equipment srl</t>
  </si>
  <si>
    <t>NA.EL. Srl</t>
  </si>
  <si>
    <t>Minuto mantenimento</t>
  </si>
  <si>
    <t>Tecnomatic sas</t>
  </si>
  <si>
    <t>Ponti radio</t>
  </si>
  <si>
    <t>Sinora srl</t>
  </si>
  <si>
    <t>Manutenzione impianto antincendio</t>
  </si>
  <si>
    <t>Fire Protection System srl</t>
  </si>
  <si>
    <t>Antintrusione e videosorveglianza</t>
  </si>
  <si>
    <t>E.T.T. srl</t>
  </si>
  <si>
    <t>Manutenzione luci segnalazione</t>
  </si>
  <si>
    <t>Calzavara Spa</t>
  </si>
  <si>
    <t>Flerodo srl</t>
  </si>
  <si>
    <t>Easytech srl</t>
  </si>
  <si>
    <t>T&amp;C Tecnologie srl</t>
  </si>
  <si>
    <t>Rappresentanza</t>
  </si>
  <si>
    <t>Giemme srl</t>
  </si>
  <si>
    <t>DST Sicurezza</t>
  </si>
  <si>
    <t>Materiale elettrico</t>
  </si>
  <si>
    <t>ADPARTNERS srl</t>
  </si>
  <si>
    <t>Manutenzione impianti di condizionamento</t>
  </si>
  <si>
    <t>Industrie Fracchiolla SPA</t>
  </si>
  <si>
    <t>Garofoli Spa</t>
  </si>
  <si>
    <t>ETT srl</t>
  </si>
  <si>
    <t>Electronics time srl</t>
  </si>
  <si>
    <t>Informatica</t>
  </si>
  <si>
    <t>Exasys srl</t>
  </si>
  <si>
    <t>C.I.E. Telematica srl</t>
  </si>
  <si>
    <t>Benessere del personale militare</t>
  </si>
  <si>
    <t>Dielle srl</t>
  </si>
  <si>
    <t>Equipaggiamento</t>
  </si>
  <si>
    <t>Puntograficadue srl</t>
  </si>
  <si>
    <t>Materiale meteo</t>
  </si>
  <si>
    <t>Eurelettronica Icas srl</t>
  </si>
  <si>
    <t>Ferramenta Pratiko srl</t>
  </si>
  <si>
    <t>Acmei Sud Spa</t>
  </si>
  <si>
    <t xml:space="preserve">Manutenzione strumenti </t>
  </si>
  <si>
    <t>Disotec srl</t>
  </si>
  <si>
    <t>Certificazione macchine officina</t>
  </si>
  <si>
    <t>S.A.M.I. srl</t>
  </si>
  <si>
    <t>Ferramenta</t>
  </si>
  <si>
    <t>F.a.t.a. srl</t>
  </si>
  <si>
    <t>Arcadia Tecnologie</t>
  </si>
  <si>
    <t>Mael srl</t>
  </si>
  <si>
    <t>Materiale antinforunistico</t>
  </si>
  <si>
    <t>Pedone srl</t>
  </si>
  <si>
    <t>Take on innovation srl</t>
  </si>
  <si>
    <t>Sonepar Spa</t>
  </si>
  <si>
    <t>Noleggio fotoriproduttori</t>
  </si>
  <si>
    <t>Olivetti</t>
  </si>
  <si>
    <t>Kyocera</t>
  </si>
  <si>
    <t>Telefonia</t>
  </si>
  <si>
    <t>TIM</t>
  </si>
  <si>
    <t>Contributi di gara</t>
  </si>
  <si>
    <t>ANAC</t>
  </si>
  <si>
    <t xml:space="preserve">MATERIALE CONSUMO </t>
  </si>
  <si>
    <t>CARPLASTIC S.A.S. DI LAMACCHIA RUGGIERO &amp; C.</t>
  </si>
  <si>
    <t>LASTRE ALLUMINIO.</t>
  </si>
  <si>
    <t>ESEN FU SRL</t>
  </si>
  <si>
    <t>RICAMBI LAND ROVER</t>
  </si>
  <si>
    <t>NO.VE.RI. AUTO SRL</t>
  </si>
  <si>
    <t>TELEFONIA MOBILE 5BIM 2021</t>
  </si>
  <si>
    <t>TIM  S.P.A.</t>
  </si>
  <si>
    <t>RICAMBI ORIGINALI IVECO</t>
  </si>
  <si>
    <t xml:space="preserve">GAMMA RICAMBI S.R.L. </t>
  </si>
  <si>
    <t>RICAMBI MTM 80 KVA</t>
  </si>
  <si>
    <t>FOREL S.R.L.</t>
  </si>
  <si>
    <t>MATERIALE ELETTRICO</t>
  </si>
  <si>
    <t>LUMEN ELETTRICITA' DI FALCINELLI PAOLO</t>
  </si>
  <si>
    <t>MATERIALE DI CONSUMO</t>
  </si>
  <si>
    <t>EUROPEAN TECHNOLOGY SRL</t>
  </si>
  <si>
    <t xml:space="preserve">MATERIALE DI CONSUMO </t>
  </si>
  <si>
    <t>fornitura e posa in opera climatizzatori</t>
  </si>
  <si>
    <t>MEDILCOM SRL</t>
  </si>
  <si>
    <t>CANONE TELEPASS LUGLIO 2021</t>
  </si>
  <si>
    <t>MANUTENZIONE ATTREZZATURE FISSE CUCINA</t>
  </si>
  <si>
    <t>ORTIZ VICTOR SRL</t>
  </si>
  <si>
    <t>ENERGIA ELETTRICA LUGLIO 2021</t>
  </si>
  <si>
    <t>ENEL ENERGIA S.P.A.</t>
  </si>
  <si>
    <t>PEDAGGI AUTOSTRADALI 20.07-07.09.2021</t>
  </si>
  <si>
    <t>AUTOSTRADE PER L'ITALIA S.P.A.</t>
  </si>
  <si>
    <t>CANONE TELEPASS AGOSTO 2021</t>
  </si>
  <si>
    <t>TELEFONIA FISSA 01.07-31.08.2021</t>
  </si>
  <si>
    <t xml:space="preserve">BATTERIE </t>
  </si>
  <si>
    <t>MAC SRL UNIPERSONALE</t>
  </si>
  <si>
    <t>RICAMBI IVECO</t>
  </si>
  <si>
    <t>GAMMA RICAMBI SRL</t>
  </si>
  <si>
    <t>GASOLIO AUTOTRAZIONE</t>
  </si>
  <si>
    <t>INTERESSI MORATORI</t>
  </si>
  <si>
    <t>GALA</t>
  </si>
  <si>
    <t xml:space="preserve">MANUT. APPARECCHIATURA </t>
  </si>
  <si>
    <t>AGILENT TECHNOLOGIES ITALIA S.P.A.</t>
  </si>
  <si>
    <t xml:space="preserve">BOMBOLE ELIO </t>
  </si>
  <si>
    <t>NIPPON GASES INDUSTRIAL SRL</t>
  </si>
  <si>
    <t>EXACTA+OPTECH LABCENTER SPA.</t>
  </si>
  <si>
    <t>Ripartizione Tributi TARI e TEFA 2021</t>
  </si>
  <si>
    <t>Comune di Bari - Ripartizione Tributi</t>
  </si>
  <si>
    <t>ACQUISTO CUOCIPASTA</t>
  </si>
  <si>
    <t>BONFRATE SRL</t>
  </si>
  <si>
    <t>RIPARAZIONE SIRMAC VAM AM 22467</t>
  </si>
  <si>
    <t>OFFICINA CASCARANO SRL</t>
  </si>
  <si>
    <t>RICAMBI FRESIA</t>
  </si>
  <si>
    <t>FRESIA SPA</t>
  </si>
  <si>
    <t xml:space="preserve">TELEPASS SETTEMBRE </t>
  </si>
  <si>
    <t>TELEPASS S.P.A.</t>
  </si>
  <si>
    <t>PEDAGGI AUTOSTRADALI 15.09.-17.10.2021</t>
  </si>
  <si>
    <t>TELEFONIA MOBILE 6BIM 2021</t>
  </si>
  <si>
    <t>TIM S.P.A.</t>
  </si>
  <si>
    <t xml:space="preserve">TIM S.P.A. </t>
  </si>
  <si>
    <t>ENERGIA ELETTRICA AGOSTO 2021</t>
  </si>
  <si>
    <t>ACQUA AL 06.09.2021</t>
  </si>
  <si>
    <t xml:space="preserve">ACQUEDOTTO PUGLIESE SPA </t>
  </si>
  <si>
    <t xml:space="preserve">BATTERIA </t>
  </si>
  <si>
    <t>MAT. PER BOX SHIPPING</t>
  </si>
  <si>
    <t>DI MAGGIO SRL</t>
  </si>
  <si>
    <t>RISANAMENTO MURATURE</t>
  </si>
  <si>
    <t>FERRULLI SALVATORE</t>
  </si>
  <si>
    <t>MANUTENZIONE EDILE</t>
  </si>
  <si>
    <t>MEDILCOM S.R.L.</t>
  </si>
  <si>
    <t>CORSO  PRODOTTI LUBRIFICANTI</t>
  </si>
  <si>
    <t>INNOVHUB - STAZIONI SPERIMENTALI PER L'INDUSTRIA S.R.L.</t>
  </si>
  <si>
    <t xml:space="preserve">VERNICI </t>
  </si>
  <si>
    <t xml:space="preserve">BONFRATE SRL </t>
  </si>
  <si>
    <t xml:space="preserve">RICAMBI TORPEDO AM 18795 </t>
  </si>
  <si>
    <t>R.C.S. S.R.L.</t>
  </si>
  <si>
    <t>NO.VE.RI. AUTO S.R.L.</t>
  </si>
  <si>
    <t>MATERIALE PER AUSILI INFORMATICI</t>
  </si>
  <si>
    <t>SHT COMPUTERS SNC</t>
  </si>
  <si>
    <t>BATTERIE</t>
  </si>
  <si>
    <t>RIPARAZIONE ATTREZZATURA</t>
  </si>
  <si>
    <t>SERVICE'S GROUP SRL</t>
  </si>
  <si>
    <t>NOLEGGIO FOTOCOPIATRICI 22.07-21.10.2021</t>
  </si>
  <si>
    <t xml:space="preserve">SHARP ELECTRONICS (ITALIA) SPA </t>
  </si>
  <si>
    <t>RIMESSA IN  EFFICIENZA TORPEDO VM90 AM 19855</t>
  </si>
  <si>
    <t>RIPRISTINO IMP RISCALDAMENTO</t>
  </si>
  <si>
    <t>MANUT.STRAORD. IMPIANTO RHOSS</t>
  </si>
  <si>
    <t>ZETACLIMA DI ZUMPANO LUIGI SALVATORE</t>
  </si>
  <si>
    <t>TELEFONIA FISSA 01.09-31.10.2021</t>
  </si>
  <si>
    <t>REVISIONE ESTINTORI</t>
  </si>
  <si>
    <t xml:space="preserve">EMMEA FIRE &amp; SAFETY S.R.L. </t>
  </si>
  <si>
    <t>MANUT. IMP DEPUR. I-II-III TRIM. 2021</t>
  </si>
  <si>
    <t>DEA SRL DEPURAZIONE ECOLOGICA E AMBIENTE</t>
  </si>
  <si>
    <t xml:space="preserve">MANUT. CENTRALE TERMICA </t>
  </si>
  <si>
    <t xml:space="preserve">DOMENICO CARPARELLI  </t>
  </si>
  <si>
    <t>GASOLIO PER AUTOTRAZIONE</t>
  </si>
  <si>
    <t xml:space="preserve">Q8 QUASER SRL </t>
  </si>
  <si>
    <t xml:space="preserve">MATERIALE DI RAPPRESENTANZA </t>
  </si>
  <si>
    <t>GIEMME DI D'AGOSTINO F. S.R.L.</t>
  </si>
  <si>
    <t>RICAMBI</t>
  </si>
  <si>
    <t xml:space="preserve">E.M.S. SPARE PARTS SRL </t>
  </si>
  <si>
    <t xml:space="preserve">PRODOTTI VERNICIANTI 	</t>
  </si>
  <si>
    <t xml:space="preserve">COPERTURE </t>
  </si>
  <si>
    <t>PIUGOMME DISTRIBUZIONI S.R.L.</t>
  </si>
  <si>
    <t xml:space="preserve">CO.VI. SAS DI VITO COSPITO &amp; C. </t>
  </si>
  <si>
    <t xml:space="preserve">APPROVVIG. GPL </t>
  </si>
  <si>
    <t>BUTANGAS S.P.A. - FILIALE DI BARI</t>
  </si>
  <si>
    <t>MATERIALE VERNICIANTE</t>
  </si>
  <si>
    <t>SERVICE'S GROUP S.R.L.</t>
  </si>
  <si>
    <t>APPROV MAT TECNICO</t>
  </si>
  <si>
    <t>CORSO GOMMISTA</t>
  </si>
  <si>
    <t>PIUGOMME DISTRIBUZIONI SRL</t>
  </si>
  <si>
    <t>POLIALLUMINIO IN BARRA</t>
  </si>
  <si>
    <t>UTENSIDER IDROMECCANICA S.R.L.</t>
  </si>
  <si>
    <t>CONGELATORE A POZZETTO</t>
  </si>
  <si>
    <t xml:space="preserve"> LAITECH  S.R.L.</t>
  </si>
  <si>
    <t>IMPIANTO RHOSS</t>
  </si>
  <si>
    <t>APPROV MAT RICAMBIO</t>
  </si>
  <si>
    <t>RIFIUTI SPECIALI</t>
  </si>
  <si>
    <t>RECUPERI PUGLIESI SRL</t>
  </si>
  <si>
    <t>POMPA GASOLIO CENTRALE TERMICA</t>
  </si>
  <si>
    <t>RINALDI CLIMA DI RINALDI ANDREA</t>
  </si>
  <si>
    <t>Manutenzione ord. Gru a Ponte quarto intervento periodo novembre 2021</t>
  </si>
  <si>
    <t>A.T.S. DI BONCORE ANGELO</t>
  </si>
  <si>
    <t>ASSIST. TECNICA STRUMENT. CHIMICA</t>
  </si>
  <si>
    <t>ANTON PAAR ITALIA S.R.L.</t>
  </si>
  <si>
    <t xml:space="preserve">ENERGIA ELETTRICA SETTEMBRE 2021 </t>
  </si>
  <si>
    <t>BUONI REGALO</t>
  </si>
  <si>
    <t>MANUT. CALDAIA</t>
  </si>
  <si>
    <t xml:space="preserve">MANUT. CANNA FUMARIA </t>
  </si>
  <si>
    <t>DOMENICO CARPARELLI</t>
  </si>
  <si>
    <t>MANUT. IMP. IDRICO ANTINC.</t>
  </si>
  <si>
    <t>ISEA ANTINCENDIO SRL</t>
  </si>
  <si>
    <t>VERIFICA TENUTA SERBATOI</t>
  </si>
  <si>
    <t>MANCARELLA PIETRO SRL</t>
  </si>
  <si>
    <t>RIPR FUNZ IMP RILEV FUMI</t>
  </si>
  <si>
    <t xml:space="preserve">MASSIMO MAGGIORE </t>
  </si>
  <si>
    <t xml:space="preserve">MANUT. SERBATOIO GASOLIO </t>
  </si>
  <si>
    <t xml:space="preserve">ANTONIO BASTONE S.R.L. UNIPERSONALE </t>
  </si>
  <si>
    <t>RIPRIST FUNZ IMP UTA 3LTC</t>
  </si>
  <si>
    <t>MANUT. COMPLESSO ASPIRANTE</t>
  </si>
  <si>
    <t>S.A.M.I. SRL</t>
  </si>
  <si>
    <t>IMP DEPUR. ADEG VASCA</t>
  </si>
  <si>
    <t>IMPERMEAB. COPERTURA MANUFATTI</t>
  </si>
  <si>
    <t>MATERIALE SPECIALE</t>
  </si>
  <si>
    <t xml:space="preserve">LEVANCHIMICA S.R.L.  </t>
  </si>
  <si>
    <t>RILASCIO CERTIFICAZIONE CSC</t>
  </si>
  <si>
    <t>RINA SERVICES S.P.A.</t>
  </si>
  <si>
    <t>APPARECCH. PER GOMME ATTUALI</t>
  </si>
  <si>
    <t>MATERIALE TECNICO</t>
  </si>
  <si>
    <t>RIPARAZIONE CONTAINER</t>
  </si>
  <si>
    <t>ZUCCARO  FRANCESCO</t>
  </si>
  <si>
    <t xml:space="preserve">RIPARAZIONE CONTAINER </t>
  </si>
  <si>
    <t>PROFILATO</t>
  </si>
  <si>
    <t>MANUT E TARATURA STRUM.</t>
  </si>
  <si>
    <t>NOLEGGIO BOMBOLE MAG-NOV 2021</t>
  </si>
  <si>
    <t>RIPARAZIONE AUTOCARRO IVECO AM 10445</t>
  </si>
  <si>
    <t>REALIZZAZIONE ANGOLARI MODELLATI</t>
  </si>
  <si>
    <t>TORNERIA SAN NICOLA SRL</t>
  </si>
  <si>
    <t xml:space="preserve">PRODOTTI PETROLIFERI </t>
  </si>
  <si>
    <t>RICOSTRUZIONE TUBAZIONE</t>
  </si>
  <si>
    <t xml:space="preserve">R.C.S. S.R.L. </t>
  </si>
  <si>
    <t xml:space="preserve">RIM EFFIC GE 
</t>
  </si>
  <si>
    <t>ABBONAMENTO BANCA DATI PRIME</t>
  </si>
  <si>
    <t xml:space="preserve">MEGA ITALIA MEDIA SPA </t>
  </si>
  <si>
    <t xml:space="preserve">MANUT. AUTOBUS AM 5732 </t>
  </si>
  <si>
    <t>PROVA INTERLABORATORIO</t>
  </si>
  <si>
    <t>RIPRIST FUNZ IMPI IDRICO REPARTO</t>
  </si>
  <si>
    <t>IDROTERMICA RUBINO</t>
  </si>
  <si>
    <t>AUTOSPURGO</t>
  </si>
  <si>
    <t>MODUGNO ECOLOGIA SOC COOP</t>
  </si>
  <si>
    <t>MANUT E VERIFICA IMP. RIV. FUMI</t>
  </si>
  <si>
    <t>S &amp; N IMPIANTISTICA ELETTRICA S.R.L.</t>
  </si>
  <si>
    <t>PARTI RICAMBIO</t>
  </si>
  <si>
    <t>GAMMA RICAMBI S.R.L.</t>
  </si>
  <si>
    <t>MATERIALE CHIMICO</t>
  </si>
  <si>
    <t>ATTREZZATURA OFF.</t>
  </si>
  <si>
    <t>C.R.A.I.N.  SRL</t>
  </si>
  <si>
    <t>MOTORINO AVVIAMENTO SOLLEVATORE</t>
  </si>
  <si>
    <t>GAMMA RICAMBI S.R.L. SU</t>
  </si>
  <si>
    <t>COPERTURE</t>
  </si>
  <si>
    <t xml:space="preserve">EBERSPAKER </t>
  </si>
  <si>
    <t xml:space="preserve">BORSE PORTACASCO </t>
  </si>
  <si>
    <t xml:space="preserve">RIPARAZIONE ATTREZZATURE </t>
  </si>
  <si>
    <t>RIPARAZIONE COMPRESSORI</t>
  </si>
  <si>
    <t>SEMERARO UTENSILI SRL</t>
  </si>
  <si>
    <t xml:space="preserve">approvv. mat.e specialistico di consumo
</t>
  </si>
  <si>
    <t>EXACTA + OPTECH LABCENTER S.P.A.</t>
  </si>
  <si>
    <t>Affidamento servizio di sost. occasionale a chiamata svz Cardiologia  3° trim 2021</t>
  </si>
  <si>
    <t xml:space="preserve">Dott. VESTITO D. </t>
  </si>
  <si>
    <t>Riprist. strumento per l’analisi emocromocitometrica LH500 seriale AU 01202</t>
  </si>
  <si>
    <t xml:space="preserve">Ditta BECKMAN COULTER </t>
  </si>
  <si>
    <t>Riparazione riunito odontoiatrico</t>
  </si>
  <si>
    <t xml:space="preserve">Ditta HENRY SCHEIN KRUGG </t>
  </si>
  <si>
    <t>Canone trimestrale noleggio fotoriproduttori</t>
  </si>
  <si>
    <t>Ditta Kyocera Document Solutions S.p.A.</t>
  </si>
  <si>
    <t>IL CAPO SERVIZIO AMMINISTRATIVO T.Col. C.C.r.n. Salvatore FOGLIO</t>
  </si>
  <si>
    <t>QUARTIER GENERALE DEL C.S.A.M./3 R.A.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</si>
</sst>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17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002F-EEC9-4366-90A4-9ED3B243403E}">
  <dimension ref="A1:D326"/>
  <sheetViews>
    <sheetView tabSelected="1" workbookViewId="0">
      <selection activeCell="A3" sqref="A3:D3"/>
    </sheetView>
  </sheetViews>
  <sheetFormatPr defaultRowHeight="15" x14ac:dyDescent="0.25"/>
  <cols>
    <col min="1" max="1" width="53.7109375" style="8" bestFit="1" customWidth="1"/>
    <col min="2" max="2" width="54.85546875" style="8" bestFit="1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5" t="s">
        <v>0</v>
      </c>
      <c r="B1" s="15"/>
      <c r="C1" s="15"/>
      <c r="D1" s="15"/>
    </row>
    <row r="2" spans="1:4" ht="15.95" customHeight="1" x14ac:dyDescent="0.25">
      <c r="A2" s="16" t="s">
        <v>436</v>
      </c>
      <c r="B2" s="16"/>
      <c r="C2" s="16"/>
      <c r="D2" s="16"/>
    </row>
    <row r="3" spans="1:4" ht="15.95" customHeight="1" x14ac:dyDescent="0.25">
      <c r="A3" s="16" t="s">
        <v>10</v>
      </c>
      <c r="B3" s="16"/>
      <c r="C3" s="16"/>
      <c r="D3" s="16"/>
    </row>
    <row r="4" spans="1:4" ht="15.95" customHeight="1" x14ac:dyDescent="0.25">
      <c r="A4" s="17" t="s">
        <v>1</v>
      </c>
      <c r="B4" s="17"/>
      <c r="C4" s="17"/>
      <c r="D4" s="17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5.95" customHeight="1" x14ac:dyDescent="0.25">
      <c r="A8" s="6" t="s">
        <v>11</v>
      </c>
      <c r="B8" s="7" t="s">
        <v>12</v>
      </c>
      <c r="C8" s="11">
        <v>2137.44</v>
      </c>
      <c r="D8" s="9" t="s">
        <v>9</v>
      </c>
    </row>
    <row r="9" spans="1:4" ht="17.100000000000001" customHeight="1" x14ac:dyDescent="0.25">
      <c r="A9" s="6" t="s">
        <v>21</v>
      </c>
      <c r="B9" s="7" t="s">
        <v>148</v>
      </c>
      <c r="C9" s="11">
        <v>2000</v>
      </c>
      <c r="D9" s="9" t="s">
        <v>9</v>
      </c>
    </row>
    <row r="10" spans="1:4" ht="17.100000000000001" customHeight="1" x14ac:dyDescent="0.25">
      <c r="A10" s="6" t="s">
        <v>23</v>
      </c>
      <c r="B10" s="7" t="s">
        <v>24</v>
      </c>
      <c r="C10" s="11">
        <v>6100</v>
      </c>
      <c r="D10" s="9" t="s">
        <v>9</v>
      </c>
    </row>
    <row r="11" spans="1:4" ht="17.100000000000001" customHeight="1" x14ac:dyDescent="0.25">
      <c r="A11" s="6" t="s">
        <v>29</v>
      </c>
      <c r="B11" s="7" t="s">
        <v>30</v>
      </c>
      <c r="C11" s="11">
        <v>610</v>
      </c>
      <c r="D11" s="9" t="s">
        <v>9</v>
      </c>
    </row>
    <row r="12" spans="1:4" ht="17.100000000000001" customHeight="1" x14ac:dyDescent="0.25">
      <c r="A12" s="6" t="s">
        <v>31</v>
      </c>
      <c r="B12" s="7" t="s">
        <v>27</v>
      </c>
      <c r="C12" s="11">
        <v>1867.47</v>
      </c>
      <c r="D12" s="9" t="s">
        <v>9</v>
      </c>
    </row>
    <row r="13" spans="1:4" ht="15.95" customHeight="1" x14ac:dyDescent="0.25">
      <c r="A13" s="6" t="s">
        <v>32</v>
      </c>
      <c r="B13" s="7" t="s">
        <v>27</v>
      </c>
      <c r="C13" s="11">
        <v>8557.81</v>
      </c>
      <c r="D13" s="9" t="s">
        <v>9</v>
      </c>
    </row>
    <row r="14" spans="1:4" ht="15.95" customHeight="1" x14ac:dyDescent="0.25">
      <c r="A14" s="6" t="s">
        <v>33</v>
      </c>
      <c r="B14" s="7" t="s">
        <v>34</v>
      </c>
      <c r="C14" s="11">
        <v>7477.04</v>
      </c>
      <c r="D14" s="9" t="s">
        <v>9</v>
      </c>
    </row>
    <row r="15" spans="1:4" ht="15.95" customHeight="1" x14ac:dyDescent="0.25">
      <c r="A15" s="6" t="s">
        <v>35</v>
      </c>
      <c r="B15" s="7" t="s">
        <v>36</v>
      </c>
      <c r="C15" s="11">
        <f>985.56+1490.17</f>
        <v>2475.73</v>
      </c>
      <c r="D15" s="9" t="s">
        <v>9</v>
      </c>
    </row>
    <row r="16" spans="1:4" ht="30" x14ac:dyDescent="0.25">
      <c r="A16" s="13" t="s">
        <v>37</v>
      </c>
      <c r="B16" s="14" t="s">
        <v>38</v>
      </c>
      <c r="C16" s="11">
        <v>4514</v>
      </c>
      <c r="D16" s="9" t="s">
        <v>9</v>
      </c>
    </row>
    <row r="17" spans="1:4" ht="15.95" customHeight="1" x14ac:dyDescent="0.25">
      <c r="A17" s="6" t="s">
        <v>39</v>
      </c>
      <c r="B17" s="7" t="s">
        <v>40</v>
      </c>
      <c r="C17" s="11">
        <v>21883.63</v>
      </c>
      <c r="D17" s="9" t="s">
        <v>9</v>
      </c>
    </row>
    <row r="18" spans="1:4" ht="15.95" customHeight="1" x14ac:dyDescent="0.25">
      <c r="A18" s="6" t="s">
        <v>41</v>
      </c>
      <c r="B18" s="7" t="s">
        <v>27</v>
      </c>
      <c r="C18" s="11">
        <v>5773.08</v>
      </c>
      <c r="D18" s="9" t="s">
        <v>9</v>
      </c>
    </row>
    <row r="19" spans="1:4" ht="30" x14ac:dyDescent="0.25">
      <c r="A19" s="13" t="s">
        <v>42</v>
      </c>
      <c r="B19" s="14" t="s">
        <v>43</v>
      </c>
      <c r="C19" s="11">
        <v>43818.080000000002</v>
      </c>
      <c r="D19" s="9" t="s">
        <v>9</v>
      </c>
    </row>
    <row r="20" spans="1:4" ht="15.95" customHeight="1" x14ac:dyDescent="0.25">
      <c r="A20" s="6" t="s">
        <v>44</v>
      </c>
      <c r="B20" s="7" t="s">
        <v>28</v>
      </c>
      <c r="C20" s="11">
        <v>1922.72</v>
      </c>
      <c r="D20" s="9" t="s">
        <v>9</v>
      </c>
    </row>
    <row r="21" spans="1:4" ht="15.95" customHeight="1" x14ac:dyDescent="0.25">
      <c r="A21" s="6" t="s">
        <v>45</v>
      </c>
      <c r="B21" s="7" t="s">
        <v>28</v>
      </c>
      <c r="C21" s="11">
        <v>583.26</v>
      </c>
      <c r="D21" s="9" t="s">
        <v>9</v>
      </c>
    </row>
    <row r="22" spans="1:4" ht="15.95" customHeight="1" x14ac:dyDescent="0.25">
      <c r="A22" s="6" t="s">
        <v>46</v>
      </c>
      <c r="B22" s="7" t="s">
        <v>47</v>
      </c>
      <c r="C22" s="11">
        <v>2196</v>
      </c>
      <c r="D22" s="9" t="s">
        <v>9</v>
      </c>
    </row>
    <row r="23" spans="1:4" ht="15.95" customHeight="1" x14ac:dyDescent="0.25">
      <c r="A23" s="6" t="s">
        <v>48</v>
      </c>
      <c r="B23" s="7" t="s">
        <v>28</v>
      </c>
      <c r="C23" s="10">
        <v>5908.46</v>
      </c>
      <c r="D23" s="9" t="s">
        <v>9</v>
      </c>
    </row>
    <row r="24" spans="1:4" ht="15.95" customHeight="1" x14ac:dyDescent="0.25">
      <c r="A24" s="6" t="s">
        <v>25</v>
      </c>
      <c r="B24" s="7" t="s">
        <v>26</v>
      </c>
      <c r="C24" s="11">
        <v>2653.96</v>
      </c>
      <c r="D24" s="9" t="s">
        <v>9</v>
      </c>
    </row>
    <row r="25" spans="1:4" ht="15.95" customHeight="1" x14ac:dyDescent="0.25">
      <c r="A25" s="6" t="s">
        <v>49</v>
      </c>
      <c r="B25" s="7" t="s">
        <v>50</v>
      </c>
      <c r="C25" s="11">
        <v>13178.35</v>
      </c>
      <c r="D25" s="9" t="s">
        <v>9</v>
      </c>
    </row>
    <row r="26" spans="1:4" ht="15.95" customHeight="1" x14ac:dyDescent="0.25">
      <c r="A26" s="6" t="s">
        <v>51</v>
      </c>
      <c r="B26" s="7" t="s">
        <v>52</v>
      </c>
      <c r="C26" s="11">
        <v>2010.1</v>
      </c>
      <c r="D26" s="9" t="s">
        <v>9</v>
      </c>
    </row>
    <row r="27" spans="1:4" ht="15.95" customHeight="1" x14ac:dyDescent="0.25">
      <c r="A27" s="6" t="s">
        <v>53</v>
      </c>
      <c r="B27" s="7" t="s">
        <v>52</v>
      </c>
      <c r="C27" s="11">
        <v>3550.44</v>
      </c>
      <c r="D27" s="9" t="s">
        <v>9</v>
      </c>
    </row>
    <row r="28" spans="1:4" ht="15.95" customHeight="1" x14ac:dyDescent="0.25">
      <c r="A28" s="6" t="s">
        <v>54</v>
      </c>
      <c r="B28" s="7" t="s">
        <v>55</v>
      </c>
      <c r="C28" s="11">
        <v>16310.66</v>
      </c>
      <c r="D28" s="9" t="s">
        <v>9</v>
      </c>
    </row>
    <row r="29" spans="1:4" ht="15.95" customHeight="1" x14ac:dyDescent="0.25">
      <c r="A29" s="6" t="s">
        <v>57</v>
      </c>
      <c r="B29" s="7" t="s">
        <v>58</v>
      </c>
      <c r="C29" s="10">
        <v>2644.15</v>
      </c>
      <c r="D29" s="9" t="s">
        <v>9</v>
      </c>
    </row>
    <row r="30" spans="1:4" ht="15.95" customHeight="1" x14ac:dyDescent="0.25">
      <c r="A30" s="6" t="s">
        <v>59</v>
      </c>
      <c r="B30" s="7" t="s">
        <v>60</v>
      </c>
      <c r="C30" s="10">
        <v>2055.9899999999998</v>
      </c>
      <c r="D30" s="9" t="s">
        <v>9</v>
      </c>
    </row>
    <row r="31" spans="1:4" ht="15.95" customHeight="1" x14ac:dyDescent="0.25">
      <c r="A31" s="6" t="s">
        <v>61</v>
      </c>
      <c r="B31" s="7" t="s">
        <v>28</v>
      </c>
      <c r="C31" s="10">
        <v>39606.370000000003</v>
      </c>
      <c r="D31" s="9" t="s">
        <v>9</v>
      </c>
    </row>
    <row r="32" spans="1:4" ht="15.95" customHeight="1" x14ac:dyDescent="0.25">
      <c r="A32" s="6" t="s">
        <v>62</v>
      </c>
      <c r="B32" s="7" t="s">
        <v>56</v>
      </c>
      <c r="C32" s="11">
        <v>1431.3</v>
      </c>
      <c r="D32" s="9" t="s">
        <v>9</v>
      </c>
    </row>
    <row r="33" spans="1:4" ht="15.95" customHeight="1" x14ac:dyDescent="0.25">
      <c r="A33" s="6" t="s">
        <v>63</v>
      </c>
      <c r="B33" s="7" t="s">
        <v>64</v>
      </c>
      <c r="C33" s="11">
        <v>19028.439999999999</v>
      </c>
      <c r="D33" s="9" t="s">
        <v>9</v>
      </c>
    </row>
    <row r="34" spans="1:4" ht="15.95" customHeight="1" x14ac:dyDescent="0.25">
      <c r="A34" s="6" t="s">
        <v>66</v>
      </c>
      <c r="B34" s="7" t="s">
        <v>13</v>
      </c>
      <c r="C34" s="11">
        <v>3450</v>
      </c>
      <c r="D34" s="9" t="s">
        <v>9</v>
      </c>
    </row>
    <row r="35" spans="1:4" ht="15.95" customHeight="1" x14ac:dyDescent="0.25">
      <c r="A35" s="6" t="s">
        <v>67</v>
      </c>
      <c r="B35" s="7" t="s">
        <v>14</v>
      </c>
      <c r="C35" s="11">
        <v>26.23</v>
      </c>
      <c r="D35" s="9" t="s">
        <v>9</v>
      </c>
    </row>
    <row r="36" spans="1:4" ht="15.95" customHeight="1" x14ac:dyDescent="0.25">
      <c r="A36" s="6" t="s">
        <v>67</v>
      </c>
      <c r="B36" s="7" t="s">
        <v>14</v>
      </c>
      <c r="C36" s="11">
        <v>49.34</v>
      </c>
      <c r="D36" s="9" t="s">
        <v>9</v>
      </c>
    </row>
    <row r="37" spans="1:4" ht="15.95" customHeight="1" x14ac:dyDescent="0.25">
      <c r="A37" s="6" t="s">
        <v>68</v>
      </c>
      <c r="B37" s="7" t="s">
        <v>14</v>
      </c>
      <c r="C37" s="11">
        <v>53.12</v>
      </c>
      <c r="D37" s="9" t="s">
        <v>9</v>
      </c>
    </row>
    <row r="38" spans="1:4" ht="15.95" customHeight="1" x14ac:dyDescent="0.25">
      <c r="A38" s="6" t="s">
        <v>67</v>
      </c>
      <c r="B38" s="7" t="s">
        <v>14</v>
      </c>
      <c r="C38" s="11">
        <v>27.5</v>
      </c>
      <c r="D38" s="9" t="s">
        <v>9</v>
      </c>
    </row>
    <row r="39" spans="1:4" ht="15.95" customHeight="1" x14ac:dyDescent="0.25">
      <c r="A39" s="6" t="s">
        <v>67</v>
      </c>
      <c r="B39" s="7" t="s">
        <v>70</v>
      </c>
      <c r="C39" s="11">
        <v>973.56</v>
      </c>
      <c r="D39" s="9" t="s">
        <v>9</v>
      </c>
    </row>
    <row r="40" spans="1:4" ht="15.95" customHeight="1" x14ac:dyDescent="0.25">
      <c r="A40" s="6" t="s">
        <v>67</v>
      </c>
      <c r="B40" s="7" t="s">
        <v>71</v>
      </c>
      <c r="C40" s="11">
        <v>219.6</v>
      </c>
      <c r="D40" s="9" t="s">
        <v>9</v>
      </c>
    </row>
    <row r="41" spans="1:4" ht="15.95" customHeight="1" x14ac:dyDescent="0.25">
      <c r="A41" s="6" t="s">
        <v>67</v>
      </c>
      <c r="B41" s="7" t="s">
        <v>71</v>
      </c>
      <c r="C41" s="11">
        <v>219.6</v>
      </c>
      <c r="D41" s="9" t="s">
        <v>9</v>
      </c>
    </row>
    <row r="42" spans="1:4" ht="15.95" customHeight="1" x14ac:dyDescent="0.25">
      <c r="A42" s="6" t="s">
        <v>72</v>
      </c>
      <c r="B42" s="7" t="s">
        <v>69</v>
      </c>
      <c r="C42" s="10">
        <v>2585.69</v>
      </c>
      <c r="D42" s="9" t="s">
        <v>9</v>
      </c>
    </row>
    <row r="43" spans="1:4" ht="15.95" customHeight="1" x14ac:dyDescent="0.25">
      <c r="A43" s="6" t="s">
        <v>67</v>
      </c>
      <c r="B43" s="7" t="s">
        <v>14</v>
      </c>
      <c r="C43" s="11">
        <v>37.04</v>
      </c>
      <c r="D43" s="9" t="s">
        <v>9</v>
      </c>
    </row>
    <row r="44" spans="1:4" ht="15.95" customHeight="1" x14ac:dyDescent="0.25">
      <c r="A44" s="6" t="s">
        <v>67</v>
      </c>
      <c r="B44" s="7" t="s">
        <v>14</v>
      </c>
      <c r="C44" s="11">
        <v>112.3</v>
      </c>
      <c r="D44" s="9" t="s">
        <v>9</v>
      </c>
    </row>
    <row r="45" spans="1:4" ht="15.95" customHeight="1" x14ac:dyDescent="0.25">
      <c r="A45" s="6" t="s">
        <v>67</v>
      </c>
      <c r="B45" s="7" t="s">
        <v>14</v>
      </c>
      <c r="C45" s="11">
        <v>26.32</v>
      </c>
      <c r="D45" s="9" t="s">
        <v>9</v>
      </c>
    </row>
    <row r="46" spans="1:4" ht="15.95" customHeight="1" x14ac:dyDescent="0.25">
      <c r="A46" s="6" t="s">
        <v>67</v>
      </c>
      <c r="B46" s="7" t="s">
        <v>14</v>
      </c>
      <c r="C46" s="11">
        <v>26.21</v>
      </c>
      <c r="D46" s="9" t="s">
        <v>9</v>
      </c>
    </row>
    <row r="47" spans="1:4" ht="15.95" customHeight="1" x14ac:dyDescent="0.25">
      <c r="A47" s="6" t="s">
        <v>67</v>
      </c>
      <c r="B47" s="7" t="s">
        <v>15</v>
      </c>
      <c r="C47" s="11">
        <v>455.38</v>
      </c>
      <c r="D47" s="9" t="s">
        <v>9</v>
      </c>
    </row>
    <row r="48" spans="1:4" ht="15.95" customHeight="1" x14ac:dyDescent="0.25">
      <c r="A48" s="6" t="s">
        <v>67</v>
      </c>
      <c r="B48" s="7" t="s">
        <v>70</v>
      </c>
      <c r="C48" s="11">
        <v>973.56</v>
      </c>
      <c r="D48" s="9" t="s">
        <v>9</v>
      </c>
    </row>
    <row r="49" spans="1:4" ht="15.95" customHeight="1" x14ac:dyDescent="0.25">
      <c r="A49" s="6" t="s">
        <v>67</v>
      </c>
      <c r="B49" s="7" t="s">
        <v>71</v>
      </c>
      <c r="C49" s="11">
        <v>219.6</v>
      </c>
      <c r="D49" s="9" t="s">
        <v>9</v>
      </c>
    </row>
    <row r="50" spans="1:4" ht="15.95" customHeight="1" x14ac:dyDescent="0.25">
      <c r="A50" s="6" t="s">
        <v>74</v>
      </c>
      <c r="B50" s="7" t="s">
        <v>69</v>
      </c>
      <c r="C50" s="10">
        <v>2585.69</v>
      </c>
      <c r="D50" s="9" t="s">
        <v>9</v>
      </c>
    </row>
    <row r="51" spans="1:4" ht="15.95" customHeight="1" x14ac:dyDescent="0.25">
      <c r="A51" s="6" t="s">
        <v>75</v>
      </c>
      <c r="B51" s="7" t="s">
        <v>20</v>
      </c>
      <c r="C51" s="11">
        <v>5698.13</v>
      </c>
      <c r="D51" s="9" t="s">
        <v>9</v>
      </c>
    </row>
    <row r="52" spans="1:4" ht="15.95" customHeight="1" x14ac:dyDescent="0.25">
      <c r="A52" s="6" t="s">
        <v>77</v>
      </c>
      <c r="B52" s="7" t="s">
        <v>76</v>
      </c>
      <c r="C52" s="11">
        <v>10585.43</v>
      </c>
      <c r="D52" s="9" t="s">
        <v>9</v>
      </c>
    </row>
    <row r="53" spans="1:4" ht="15.95" customHeight="1" x14ac:dyDescent="0.25">
      <c r="A53" s="6" t="s">
        <v>80</v>
      </c>
      <c r="B53" s="7" t="s">
        <v>81</v>
      </c>
      <c r="C53" s="11">
        <v>60236.92</v>
      </c>
      <c r="D53" s="9" t="s">
        <v>9</v>
      </c>
    </row>
    <row r="54" spans="1:4" ht="15.95" customHeight="1" x14ac:dyDescent="0.25">
      <c r="A54" s="6" t="s">
        <v>82</v>
      </c>
      <c r="B54" s="7" t="s">
        <v>27</v>
      </c>
      <c r="C54" s="11">
        <v>10060.01</v>
      </c>
      <c r="D54" s="9" t="s">
        <v>9</v>
      </c>
    </row>
    <row r="55" spans="1:4" ht="15.95" customHeight="1" x14ac:dyDescent="0.25">
      <c r="A55" s="6" t="s">
        <v>83</v>
      </c>
      <c r="B55" s="7" t="s">
        <v>84</v>
      </c>
      <c r="C55" s="11">
        <v>47808.24</v>
      </c>
      <c r="D55" s="9" t="s">
        <v>9</v>
      </c>
    </row>
    <row r="56" spans="1:4" ht="15.95" customHeight="1" x14ac:dyDescent="0.25">
      <c r="A56" s="6" t="s">
        <v>85</v>
      </c>
      <c r="B56" s="7" t="s">
        <v>86</v>
      </c>
      <c r="C56" s="11">
        <v>1714.37</v>
      </c>
      <c r="D56" s="9" t="s">
        <v>9</v>
      </c>
    </row>
    <row r="57" spans="1:4" ht="15.95" customHeight="1" x14ac:dyDescent="0.25">
      <c r="A57" s="6" t="s">
        <v>87</v>
      </c>
      <c r="B57" s="7" t="s">
        <v>79</v>
      </c>
      <c r="C57" s="11">
        <v>4621.17</v>
      </c>
      <c r="D57" s="9" t="s">
        <v>9</v>
      </c>
    </row>
    <row r="58" spans="1:4" ht="15.95" customHeight="1" x14ac:dyDescent="0.25">
      <c r="A58" s="6" t="s">
        <v>73</v>
      </c>
      <c r="B58" s="7" t="s">
        <v>69</v>
      </c>
      <c r="C58" s="11">
        <v>2585.69</v>
      </c>
      <c r="D58" s="9" t="s">
        <v>9</v>
      </c>
    </row>
    <row r="59" spans="1:4" ht="15.95" customHeight="1" x14ac:dyDescent="0.25">
      <c r="A59" s="6" t="s">
        <v>88</v>
      </c>
      <c r="B59" s="7" t="s">
        <v>86</v>
      </c>
      <c r="C59" s="11">
        <v>1427.2</v>
      </c>
      <c r="D59" s="9" t="s">
        <v>9</v>
      </c>
    </row>
    <row r="60" spans="1:4" ht="15.95" customHeight="1" x14ac:dyDescent="0.25">
      <c r="A60" s="6" t="s">
        <v>89</v>
      </c>
      <c r="B60" s="7" t="s">
        <v>86</v>
      </c>
      <c r="C60" s="11">
        <v>2370.7600000000002</v>
      </c>
      <c r="D60" s="9" t="s">
        <v>9</v>
      </c>
    </row>
    <row r="61" spans="1:4" ht="15.95" customHeight="1" x14ac:dyDescent="0.25">
      <c r="A61" s="6" t="s">
        <v>16</v>
      </c>
      <c r="B61" s="7" t="s">
        <v>90</v>
      </c>
      <c r="C61" s="11">
        <v>20598.03</v>
      </c>
      <c r="D61" s="9" t="s">
        <v>9</v>
      </c>
    </row>
    <row r="62" spans="1:4" ht="15.95" customHeight="1" x14ac:dyDescent="0.25">
      <c r="A62" s="6" t="s">
        <v>19</v>
      </c>
      <c r="B62" s="7" t="s">
        <v>91</v>
      </c>
      <c r="C62" s="11">
        <v>3323.28</v>
      </c>
      <c r="D62" s="9" t="s">
        <v>9</v>
      </c>
    </row>
    <row r="63" spans="1:4" ht="15.95" customHeight="1" x14ac:dyDescent="0.25">
      <c r="A63" s="6" t="s">
        <v>93</v>
      </c>
      <c r="B63" s="7" t="s">
        <v>94</v>
      </c>
      <c r="C63" s="11">
        <v>6353.03</v>
      </c>
      <c r="D63" s="9" t="s">
        <v>9</v>
      </c>
    </row>
    <row r="64" spans="1:4" ht="15.95" customHeight="1" x14ac:dyDescent="0.25">
      <c r="A64" s="6" t="s">
        <v>95</v>
      </c>
      <c r="B64" s="7" t="s">
        <v>96</v>
      </c>
      <c r="C64" s="11">
        <v>1231.5899999999999</v>
      </c>
      <c r="D64" s="9" t="s">
        <v>9</v>
      </c>
    </row>
    <row r="65" spans="1:4" ht="15.95" customHeight="1" x14ac:dyDescent="0.25">
      <c r="A65" s="6" t="s">
        <v>97</v>
      </c>
      <c r="B65" s="7" t="s">
        <v>98</v>
      </c>
      <c r="C65" s="11">
        <v>20</v>
      </c>
      <c r="D65" s="9" t="s">
        <v>9</v>
      </c>
    </row>
    <row r="66" spans="1:4" ht="15.95" customHeight="1" x14ac:dyDescent="0.25">
      <c r="A66" s="6" t="s">
        <v>99</v>
      </c>
      <c r="B66" s="7" t="s">
        <v>65</v>
      </c>
      <c r="C66" s="11">
        <v>1259.04</v>
      </c>
      <c r="D66" s="9" t="s">
        <v>9</v>
      </c>
    </row>
    <row r="67" spans="1:4" ht="15.95" customHeight="1" x14ac:dyDescent="0.25">
      <c r="A67" s="6" t="s">
        <v>100</v>
      </c>
      <c r="B67" s="7" t="s">
        <v>101</v>
      </c>
      <c r="C67" s="11">
        <v>900</v>
      </c>
      <c r="D67" s="9" t="s">
        <v>9</v>
      </c>
    </row>
    <row r="68" spans="1:4" ht="15.95" customHeight="1" x14ac:dyDescent="0.25">
      <c r="A68" s="6" t="s">
        <v>102</v>
      </c>
      <c r="B68" s="7" t="s">
        <v>103</v>
      </c>
      <c r="C68" s="11">
        <v>2700</v>
      </c>
      <c r="D68" s="9" t="s">
        <v>9</v>
      </c>
    </row>
    <row r="69" spans="1:4" ht="15.95" customHeight="1" x14ac:dyDescent="0.25">
      <c r="A69" s="6" t="s">
        <v>104</v>
      </c>
      <c r="B69" s="7" t="s">
        <v>105</v>
      </c>
      <c r="C69" s="11">
        <v>960</v>
      </c>
      <c r="D69" s="9" t="s">
        <v>9</v>
      </c>
    </row>
    <row r="70" spans="1:4" ht="15.95" customHeight="1" x14ac:dyDescent="0.25">
      <c r="A70" s="6" t="s">
        <v>107</v>
      </c>
      <c r="B70" s="7" t="s">
        <v>106</v>
      </c>
      <c r="C70" s="11">
        <v>975</v>
      </c>
      <c r="D70" s="9" t="s">
        <v>9</v>
      </c>
    </row>
    <row r="71" spans="1:4" ht="15.95" customHeight="1" x14ac:dyDescent="0.25">
      <c r="A71" s="6" t="s">
        <v>108</v>
      </c>
      <c r="B71" s="7" t="s">
        <v>52</v>
      </c>
      <c r="C71" s="11">
        <v>1464</v>
      </c>
      <c r="D71" s="9" t="s">
        <v>9</v>
      </c>
    </row>
    <row r="72" spans="1:4" ht="15.95" customHeight="1" x14ac:dyDescent="0.25">
      <c r="A72" s="6" t="s">
        <v>109</v>
      </c>
      <c r="B72" s="7" t="s">
        <v>64</v>
      </c>
      <c r="C72" s="11">
        <v>17251.810000000001</v>
      </c>
      <c r="D72" s="9" t="s">
        <v>9</v>
      </c>
    </row>
    <row r="73" spans="1:4" ht="15.95" customHeight="1" x14ac:dyDescent="0.25">
      <c r="A73" s="6" t="s">
        <v>113</v>
      </c>
      <c r="B73" s="7" t="s">
        <v>111</v>
      </c>
      <c r="C73" s="11">
        <v>1873.19</v>
      </c>
      <c r="D73" s="9" t="s">
        <v>9</v>
      </c>
    </row>
    <row r="74" spans="1:4" ht="15.95" customHeight="1" x14ac:dyDescent="0.25">
      <c r="A74" s="6" t="s">
        <v>112</v>
      </c>
      <c r="B74" s="7" t="s">
        <v>28</v>
      </c>
      <c r="C74" s="11">
        <v>6258.45</v>
      </c>
      <c r="D74" s="9" t="s">
        <v>9</v>
      </c>
    </row>
    <row r="75" spans="1:4" ht="15.95" customHeight="1" x14ac:dyDescent="0.25">
      <c r="A75" s="6" t="s">
        <v>114</v>
      </c>
      <c r="B75" s="7" t="s">
        <v>110</v>
      </c>
      <c r="C75" s="11">
        <v>3996.48</v>
      </c>
      <c r="D75" s="9" t="s">
        <v>9</v>
      </c>
    </row>
    <row r="76" spans="1:4" ht="15.95" customHeight="1" x14ac:dyDescent="0.25">
      <c r="A76" s="6" t="s">
        <v>115</v>
      </c>
      <c r="B76" s="7" t="s">
        <v>116</v>
      </c>
      <c r="C76" s="11">
        <v>4955.4399999999996</v>
      </c>
      <c r="D76" s="9" t="s">
        <v>9</v>
      </c>
    </row>
    <row r="77" spans="1:4" ht="15.95" customHeight="1" x14ac:dyDescent="0.25">
      <c r="A77" s="6" t="s">
        <v>117</v>
      </c>
      <c r="B77" s="7" t="s">
        <v>52</v>
      </c>
      <c r="C77" s="11">
        <v>3910.7</v>
      </c>
      <c r="D77" s="9" t="s">
        <v>9</v>
      </c>
    </row>
    <row r="78" spans="1:4" ht="15.95" customHeight="1" x14ac:dyDescent="0.25">
      <c r="A78" s="6" t="s">
        <v>124</v>
      </c>
      <c r="B78" s="7" t="s">
        <v>36</v>
      </c>
      <c r="C78" s="10">
        <v>2435.59</v>
      </c>
      <c r="D78" s="9" t="s">
        <v>9</v>
      </c>
    </row>
    <row r="79" spans="1:4" ht="15.95" customHeight="1" x14ac:dyDescent="0.25">
      <c r="A79" s="6" t="s">
        <v>125</v>
      </c>
      <c r="B79" s="7" t="s">
        <v>126</v>
      </c>
      <c r="C79" s="10">
        <v>1464</v>
      </c>
      <c r="D79" s="9" t="s">
        <v>9</v>
      </c>
    </row>
    <row r="80" spans="1:4" ht="15.95" customHeight="1" x14ac:dyDescent="0.25">
      <c r="A80" s="6" t="s">
        <v>127</v>
      </c>
      <c r="B80" s="7" t="s">
        <v>128</v>
      </c>
      <c r="C80" s="10">
        <v>1220</v>
      </c>
      <c r="D80" s="9" t="s">
        <v>9</v>
      </c>
    </row>
    <row r="81" spans="1:4" ht="15.95" customHeight="1" x14ac:dyDescent="0.25">
      <c r="A81" s="6" t="s">
        <v>122</v>
      </c>
      <c r="B81" s="7" t="s">
        <v>55</v>
      </c>
      <c r="C81" s="11">
        <v>3306.63</v>
      </c>
      <c r="D81" s="9" t="s">
        <v>9</v>
      </c>
    </row>
    <row r="82" spans="1:4" ht="15.95" customHeight="1" x14ac:dyDescent="0.25">
      <c r="A82" s="6" t="s">
        <v>118</v>
      </c>
      <c r="B82" s="7" t="s">
        <v>119</v>
      </c>
      <c r="C82" s="11">
        <v>1016.5</v>
      </c>
      <c r="D82" s="9" t="s">
        <v>9</v>
      </c>
    </row>
    <row r="83" spans="1:4" ht="15.95" customHeight="1" x14ac:dyDescent="0.25">
      <c r="A83" s="6" t="s">
        <v>120</v>
      </c>
      <c r="B83" s="7" t="s">
        <v>121</v>
      </c>
      <c r="C83" s="11">
        <v>7.56</v>
      </c>
      <c r="D83" s="9" t="s">
        <v>9</v>
      </c>
    </row>
    <row r="84" spans="1:4" ht="15.95" customHeight="1" x14ac:dyDescent="0.25">
      <c r="A84" s="6" t="s">
        <v>122</v>
      </c>
      <c r="B84" s="7" t="s">
        <v>55</v>
      </c>
      <c r="C84" s="11">
        <v>9090.84</v>
      </c>
      <c r="D84" s="9" t="s">
        <v>9</v>
      </c>
    </row>
    <row r="85" spans="1:4" ht="15.95" customHeight="1" x14ac:dyDescent="0.25">
      <c r="A85" s="6" t="s">
        <v>129</v>
      </c>
      <c r="B85" s="7" t="s">
        <v>130</v>
      </c>
      <c r="C85" s="11">
        <v>2312.4</v>
      </c>
      <c r="D85" s="9" t="s">
        <v>9</v>
      </c>
    </row>
    <row r="86" spans="1:4" ht="15.95" customHeight="1" x14ac:dyDescent="0.25">
      <c r="A86" s="6" t="s">
        <v>122</v>
      </c>
      <c r="B86" s="7" t="s">
        <v>55</v>
      </c>
      <c r="C86" s="11">
        <v>1176.7</v>
      </c>
      <c r="D86" s="9" t="s">
        <v>9</v>
      </c>
    </row>
    <row r="87" spans="1:4" ht="15.95" customHeight="1" x14ac:dyDescent="0.25">
      <c r="A87" s="6" t="s">
        <v>118</v>
      </c>
      <c r="B87" s="7" t="s">
        <v>119</v>
      </c>
      <c r="C87" s="11">
        <v>3047</v>
      </c>
      <c r="D87" s="9" t="s">
        <v>9</v>
      </c>
    </row>
    <row r="88" spans="1:4" ht="15.95" customHeight="1" x14ac:dyDescent="0.25">
      <c r="A88" s="6" t="s">
        <v>122</v>
      </c>
      <c r="B88" s="7" t="s">
        <v>55</v>
      </c>
      <c r="C88" s="11">
        <v>1905.21</v>
      </c>
      <c r="D88" s="9" t="s">
        <v>9</v>
      </c>
    </row>
    <row r="89" spans="1:4" ht="15.95" customHeight="1" x14ac:dyDescent="0.25">
      <c r="A89" s="6" t="s">
        <v>122</v>
      </c>
      <c r="B89" s="7" t="s">
        <v>55</v>
      </c>
      <c r="C89" s="11">
        <v>2863.12</v>
      </c>
      <c r="D89" s="9" t="s">
        <v>9</v>
      </c>
    </row>
    <row r="90" spans="1:4" ht="15.95" customHeight="1" x14ac:dyDescent="0.25">
      <c r="A90" s="6" t="s">
        <v>120</v>
      </c>
      <c r="B90" s="7" t="s">
        <v>121</v>
      </c>
      <c r="C90" s="11">
        <v>7.56</v>
      </c>
      <c r="D90" s="9" t="s">
        <v>9</v>
      </c>
    </row>
    <row r="91" spans="1:4" ht="16.5" customHeight="1" x14ac:dyDescent="0.25">
      <c r="A91" s="6" t="s">
        <v>131</v>
      </c>
      <c r="B91" s="7" t="s">
        <v>123</v>
      </c>
      <c r="C91" s="11">
        <v>4534.1499999999996</v>
      </c>
      <c r="D91" s="9" t="s">
        <v>9</v>
      </c>
    </row>
    <row r="92" spans="1:4" ht="15.95" customHeight="1" x14ac:dyDescent="0.25">
      <c r="A92" s="6" t="s">
        <v>120</v>
      </c>
      <c r="B92" s="7" t="s">
        <v>121</v>
      </c>
      <c r="C92" s="11">
        <v>7.56</v>
      </c>
      <c r="D92" s="9" t="s">
        <v>9</v>
      </c>
    </row>
    <row r="93" spans="1:4" ht="15.95" customHeight="1" x14ac:dyDescent="0.25">
      <c r="A93" s="6" t="s">
        <v>118</v>
      </c>
      <c r="B93" s="7" t="s">
        <v>119</v>
      </c>
      <c r="C93" s="11">
        <v>1456.19</v>
      </c>
      <c r="D93" s="9" t="s">
        <v>9</v>
      </c>
    </row>
    <row r="94" spans="1:4" ht="15.95" customHeight="1" x14ac:dyDescent="0.25">
      <c r="A94" s="6" t="s">
        <v>118</v>
      </c>
      <c r="B94" s="7" t="s">
        <v>119</v>
      </c>
      <c r="C94" s="11">
        <v>254.12</v>
      </c>
      <c r="D94" s="9" t="s">
        <v>9</v>
      </c>
    </row>
    <row r="95" spans="1:4" ht="15.95" customHeight="1" x14ac:dyDescent="0.25">
      <c r="A95" s="6" t="s">
        <v>122</v>
      </c>
      <c r="B95" s="7" t="s">
        <v>55</v>
      </c>
      <c r="C95" s="11">
        <v>3658.11</v>
      </c>
      <c r="D95" s="9" t="s">
        <v>9</v>
      </c>
    </row>
    <row r="96" spans="1:4" ht="15.95" customHeight="1" x14ac:dyDescent="0.25">
      <c r="A96" s="6" t="s">
        <v>132</v>
      </c>
      <c r="B96" s="7" t="s">
        <v>133</v>
      </c>
      <c r="C96" s="11">
        <v>793</v>
      </c>
      <c r="D96" s="9" t="s">
        <v>9</v>
      </c>
    </row>
    <row r="97" spans="1:4" ht="15.95" customHeight="1" x14ac:dyDescent="0.25">
      <c r="A97" s="6" t="s">
        <v>134</v>
      </c>
      <c r="B97" s="7" t="s">
        <v>135</v>
      </c>
      <c r="C97" s="11">
        <v>4082.97</v>
      </c>
      <c r="D97" s="9" t="s">
        <v>9</v>
      </c>
    </row>
    <row r="98" spans="1:4" ht="15.95" customHeight="1" x14ac:dyDescent="0.25">
      <c r="A98" s="6" t="s">
        <v>137</v>
      </c>
      <c r="B98" s="7" t="s">
        <v>136</v>
      </c>
      <c r="C98" s="11">
        <v>13308.97</v>
      </c>
      <c r="D98" s="9" t="s">
        <v>9</v>
      </c>
    </row>
    <row r="99" spans="1:4" ht="15.95" customHeight="1" x14ac:dyDescent="0.25">
      <c r="A99" s="6" t="s">
        <v>137</v>
      </c>
      <c r="B99" s="7" t="s">
        <v>136</v>
      </c>
      <c r="C99" s="11">
        <v>4438.1400000000003</v>
      </c>
      <c r="D99" s="9" t="s">
        <v>9</v>
      </c>
    </row>
    <row r="100" spans="1:4" ht="15.95" customHeight="1" x14ac:dyDescent="0.25">
      <c r="A100" s="6" t="s">
        <v>137</v>
      </c>
      <c r="B100" s="7" t="s">
        <v>136</v>
      </c>
      <c r="C100" s="11">
        <v>33675.53</v>
      </c>
      <c r="D100" s="9" t="s">
        <v>9</v>
      </c>
    </row>
    <row r="101" spans="1:4" ht="15.95" customHeight="1" x14ac:dyDescent="0.25">
      <c r="A101" s="6" t="s">
        <v>139</v>
      </c>
      <c r="B101" s="7" t="s">
        <v>140</v>
      </c>
      <c r="C101" s="11">
        <v>1366.4</v>
      </c>
      <c r="D101" s="9" t="s">
        <v>9</v>
      </c>
    </row>
    <row r="102" spans="1:4" ht="15.95" customHeight="1" x14ac:dyDescent="0.25">
      <c r="A102" s="6" t="s">
        <v>141</v>
      </c>
      <c r="B102" s="7" t="s">
        <v>138</v>
      </c>
      <c r="C102" s="11">
        <v>418.44</v>
      </c>
      <c r="D102" s="9" t="s">
        <v>9</v>
      </c>
    </row>
    <row r="103" spans="1:4" ht="15.95" customHeight="1" x14ac:dyDescent="0.25">
      <c r="A103" s="6" t="s">
        <v>142</v>
      </c>
      <c r="B103" s="7" t="s">
        <v>143</v>
      </c>
      <c r="C103" s="11">
        <v>4227.3</v>
      </c>
      <c r="D103" s="9" t="s">
        <v>9</v>
      </c>
    </row>
    <row r="104" spans="1:4" ht="15.95" customHeight="1" x14ac:dyDescent="0.25">
      <c r="A104" s="6" t="s">
        <v>144</v>
      </c>
      <c r="B104" s="7" t="s">
        <v>145</v>
      </c>
      <c r="C104" s="11">
        <v>6850.83</v>
      </c>
      <c r="D104" s="9" t="s">
        <v>9</v>
      </c>
    </row>
    <row r="105" spans="1:4" ht="15.95" customHeight="1" x14ac:dyDescent="0.25">
      <c r="A105" s="6" t="s">
        <v>147</v>
      </c>
      <c r="B105" s="7" t="s">
        <v>22</v>
      </c>
      <c r="C105" s="11">
        <v>2797.46</v>
      </c>
      <c r="D105" s="9" t="s">
        <v>9</v>
      </c>
    </row>
    <row r="106" spans="1:4" ht="15.95" customHeight="1" x14ac:dyDescent="0.25">
      <c r="A106" s="6" t="s">
        <v>149</v>
      </c>
      <c r="B106" s="7" t="s">
        <v>150</v>
      </c>
      <c r="C106" s="11">
        <v>832</v>
      </c>
      <c r="D106" s="9" t="s">
        <v>9</v>
      </c>
    </row>
    <row r="107" spans="1:4" ht="15.95" customHeight="1" x14ac:dyDescent="0.25">
      <c r="A107" s="6" t="s">
        <v>151</v>
      </c>
      <c r="B107" s="7" t="s">
        <v>152</v>
      </c>
      <c r="C107" s="11">
        <v>387</v>
      </c>
      <c r="D107" s="9" t="s">
        <v>9</v>
      </c>
    </row>
    <row r="108" spans="1:4" ht="15.95" customHeight="1" x14ac:dyDescent="0.25">
      <c r="A108" s="6" t="s">
        <v>153</v>
      </c>
      <c r="B108" s="7" t="s">
        <v>148</v>
      </c>
      <c r="C108" s="11">
        <v>716.94</v>
      </c>
      <c r="D108" s="9" t="s">
        <v>9</v>
      </c>
    </row>
    <row r="109" spans="1:4" ht="15.95" customHeight="1" x14ac:dyDescent="0.25">
      <c r="A109" s="6" t="s">
        <v>154</v>
      </c>
      <c r="B109" s="7" t="s">
        <v>146</v>
      </c>
      <c r="C109" s="11">
        <v>846.27</v>
      </c>
      <c r="D109" s="9" t="s">
        <v>9</v>
      </c>
    </row>
    <row r="110" spans="1:4" ht="15.95" customHeight="1" x14ac:dyDescent="0.25">
      <c r="A110" s="6" t="s">
        <v>17</v>
      </c>
      <c r="B110" s="7" t="s">
        <v>18</v>
      </c>
      <c r="C110" s="11">
        <v>256.37</v>
      </c>
      <c r="D110" s="9" t="s">
        <v>9</v>
      </c>
    </row>
    <row r="111" spans="1:4" ht="15.95" customHeight="1" x14ac:dyDescent="0.25">
      <c r="A111" s="6" t="s">
        <v>17</v>
      </c>
      <c r="B111" s="7" t="s">
        <v>18</v>
      </c>
      <c r="C111" s="11">
        <v>1993.48</v>
      </c>
      <c r="D111" s="9" t="s">
        <v>9</v>
      </c>
    </row>
    <row r="112" spans="1:4" ht="15.95" customHeight="1" x14ac:dyDescent="0.25">
      <c r="A112" s="6" t="s">
        <v>17</v>
      </c>
      <c r="B112" s="7" t="s">
        <v>18</v>
      </c>
      <c r="C112" s="11">
        <v>2066.44</v>
      </c>
      <c r="D112" s="9" t="s">
        <v>9</v>
      </c>
    </row>
    <row r="113" spans="1:4" ht="15.95" customHeight="1" x14ac:dyDescent="0.25">
      <c r="A113" s="6" t="s">
        <v>17</v>
      </c>
      <c r="B113" s="7" t="s">
        <v>18</v>
      </c>
      <c r="C113" s="11">
        <v>137.55000000000001</v>
      </c>
      <c r="D113" s="9" t="s">
        <v>9</v>
      </c>
    </row>
    <row r="114" spans="1:4" ht="15.95" customHeight="1" x14ac:dyDescent="0.25">
      <c r="A114" s="6" t="s">
        <v>156</v>
      </c>
      <c r="B114" s="7" t="s">
        <v>157</v>
      </c>
      <c r="C114" s="11">
        <v>312.97000000000003</v>
      </c>
      <c r="D114" s="9" t="s">
        <v>9</v>
      </c>
    </row>
    <row r="115" spans="1:4" ht="15.95" customHeight="1" x14ac:dyDescent="0.25">
      <c r="A115" s="6" t="s">
        <v>158</v>
      </c>
      <c r="B115" s="7" t="s">
        <v>159</v>
      </c>
      <c r="C115" s="11">
        <v>1595.33</v>
      </c>
      <c r="D115" s="9" t="s">
        <v>9</v>
      </c>
    </row>
    <row r="116" spans="1:4" ht="15.95" customHeight="1" x14ac:dyDescent="0.25">
      <c r="A116" s="6" t="s">
        <v>160</v>
      </c>
      <c r="B116" s="7" t="s">
        <v>161</v>
      </c>
      <c r="C116" s="11">
        <v>2994</v>
      </c>
      <c r="D116" s="9" t="s">
        <v>9</v>
      </c>
    </row>
    <row r="117" spans="1:4" ht="15.95" customHeight="1" x14ac:dyDescent="0.25">
      <c r="A117" s="6" t="s">
        <v>162</v>
      </c>
      <c r="B117" s="7" t="s">
        <v>163</v>
      </c>
      <c r="C117" s="11">
        <v>1505.39</v>
      </c>
      <c r="D117" s="9" t="s">
        <v>9</v>
      </c>
    </row>
    <row r="118" spans="1:4" ht="15.95" customHeight="1" x14ac:dyDescent="0.25">
      <c r="A118" s="6" t="s">
        <v>162</v>
      </c>
      <c r="B118" s="7" t="s">
        <v>163</v>
      </c>
      <c r="C118" s="11">
        <v>3157.59</v>
      </c>
      <c r="D118" s="9" t="s">
        <v>9</v>
      </c>
    </row>
    <row r="119" spans="1:4" ht="15.95" customHeight="1" x14ac:dyDescent="0.25">
      <c r="A119" s="6" t="s">
        <v>164</v>
      </c>
      <c r="B119" s="7" t="s">
        <v>90</v>
      </c>
      <c r="C119" s="11">
        <v>41509.1</v>
      </c>
      <c r="D119" s="9" t="s">
        <v>9</v>
      </c>
    </row>
    <row r="120" spans="1:4" ht="15.95" customHeight="1" x14ac:dyDescent="0.25">
      <c r="A120" s="6" t="s">
        <v>164</v>
      </c>
      <c r="B120" s="7" t="s">
        <v>90</v>
      </c>
      <c r="C120" s="11">
        <v>41509.1</v>
      </c>
      <c r="D120" s="9" t="s">
        <v>9</v>
      </c>
    </row>
    <row r="121" spans="1:4" ht="15.95" customHeight="1" x14ac:dyDescent="0.25">
      <c r="A121" s="6" t="s">
        <v>164</v>
      </c>
      <c r="B121" s="7" t="s">
        <v>90</v>
      </c>
      <c r="C121" s="11">
        <v>20222.38</v>
      </c>
      <c r="D121" s="9" t="s">
        <v>9</v>
      </c>
    </row>
    <row r="122" spans="1:4" ht="15.95" customHeight="1" x14ac:dyDescent="0.25">
      <c r="A122" s="6" t="s">
        <v>165</v>
      </c>
      <c r="B122" s="7" t="s">
        <v>166</v>
      </c>
      <c r="C122" s="11">
        <v>2368.13</v>
      </c>
      <c r="D122" s="9" t="s">
        <v>9</v>
      </c>
    </row>
    <row r="123" spans="1:4" ht="15.95" customHeight="1" x14ac:dyDescent="0.25">
      <c r="A123" s="6" t="s">
        <v>167</v>
      </c>
      <c r="B123" s="7" t="s">
        <v>168</v>
      </c>
      <c r="C123" s="11">
        <v>1107.8</v>
      </c>
      <c r="D123" s="9" t="s">
        <v>9</v>
      </c>
    </row>
    <row r="124" spans="1:4" ht="15.95" customHeight="1" x14ac:dyDescent="0.25">
      <c r="A124" s="6" t="s">
        <v>169</v>
      </c>
      <c r="B124" s="7" t="s">
        <v>170</v>
      </c>
      <c r="C124" s="11">
        <v>4538.91</v>
      </c>
      <c r="D124" s="9" t="s">
        <v>9</v>
      </c>
    </row>
    <row r="125" spans="1:4" ht="15.95" customHeight="1" x14ac:dyDescent="0.25">
      <c r="A125" s="6" t="s">
        <v>11</v>
      </c>
      <c r="B125" s="7" t="s">
        <v>92</v>
      </c>
      <c r="C125" s="11">
        <v>15691.18</v>
      </c>
      <c r="D125" s="9" t="s">
        <v>9</v>
      </c>
    </row>
    <row r="126" spans="1:4" ht="15.95" customHeight="1" x14ac:dyDescent="0.25">
      <c r="A126" s="6" t="s">
        <v>11</v>
      </c>
      <c r="B126" s="7" t="s">
        <v>92</v>
      </c>
      <c r="C126" s="11">
        <v>9844.2199999999993</v>
      </c>
      <c r="D126" s="9" t="s">
        <v>9</v>
      </c>
    </row>
    <row r="127" spans="1:4" ht="15.95" customHeight="1" x14ac:dyDescent="0.25">
      <c r="A127" s="6" t="s">
        <v>171</v>
      </c>
      <c r="B127" s="7" t="s">
        <v>166</v>
      </c>
      <c r="C127" s="11">
        <v>11935.54</v>
      </c>
      <c r="D127" s="9" t="s">
        <v>9</v>
      </c>
    </row>
    <row r="128" spans="1:4" ht="15.95" customHeight="1" x14ac:dyDescent="0.25">
      <c r="A128" s="6" t="s">
        <v>172</v>
      </c>
      <c r="B128" s="7" t="s">
        <v>166</v>
      </c>
      <c r="C128" s="11">
        <v>37334.68</v>
      </c>
      <c r="D128" s="9" t="s">
        <v>9</v>
      </c>
    </row>
    <row r="129" spans="1:4" ht="15.95" customHeight="1" x14ac:dyDescent="0.25">
      <c r="A129" s="6" t="s">
        <v>172</v>
      </c>
      <c r="B129" s="7" t="s">
        <v>92</v>
      </c>
      <c r="C129" s="11">
        <v>4546.6499999999996</v>
      </c>
      <c r="D129" s="9" t="s">
        <v>9</v>
      </c>
    </row>
    <row r="130" spans="1:4" ht="15.95" customHeight="1" x14ac:dyDescent="0.25">
      <c r="A130" s="6" t="s">
        <v>173</v>
      </c>
      <c r="B130" s="7" t="s">
        <v>92</v>
      </c>
      <c r="C130" s="11">
        <v>24917.68</v>
      </c>
      <c r="D130" s="9" t="s">
        <v>9</v>
      </c>
    </row>
    <row r="131" spans="1:4" ht="15.95" customHeight="1" x14ac:dyDescent="0.25">
      <c r="A131" s="6" t="s">
        <v>179</v>
      </c>
      <c r="B131" s="7" t="s">
        <v>78</v>
      </c>
      <c r="C131" s="11">
        <v>85680.68</v>
      </c>
      <c r="D131" s="9" t="s">
        <v>9</v>
      </c>
    </row>
    <row r="132" spans="1:4" ht="15.95" customHeight="1" x14ac:dyDescent="0.25">
      <c r="A132" s="6" t="s">
        <v>179</v>
      </c>
      <c r="B132" s="7" t="s">
        <v>176</v>
      </c>
      <c r="C132" s="11">
        <v>353.45</v>
      </c>
      <c r="D132" s="9" t="s">
        <v>9</v>
      </c>
    </row>
    <row r="133" spans="1:4" ht="15.95" customHeight="1" x14ac:dyDescent="0.25">
      <c r="A133" s="6" t="s">
        <v>177</v>
      </c>
      <c r="B133" s="7" t="s">
        <v>174</v>
      </c>
      <c r="C133" s="11">
        <v>6433.78</v>
      </c>
      <c r="D133" s="9" t="s">
        <v>9</v>
      </c>
    </row>
    <row r="134" spans="1:4" ht="15.95" customHeight="1" x14ac:dyDescent="0.25">
      <c r="A134" s="6" t="s">
        <v>179</v>
      </c>
      <c r="B134" s="7" t="s">
        <v>78</v>
      </c>
      <c r="C134" s="11">
        <v>13174.8</v>
      </c>
      <c r="D134" s="9" t="s">
        <v>9</v>
      </c>
    </row>
    <row r="135" spans="1:4" ht="15.95" customHeight="1" x14ac:dyDescent="0.25">
      <c r="A135" s="6" t="s">
        <v>179</v>
      </c>
      <c r="B135" s="7" t="s">
        <v>78</v>
      </c>
      <c r="C135" s="11">
        <v>93951.02</v>
      </c>
      <c r="D135" s="9" t="s">
        <v>9</v>
      </c>
    </row>
    <row r="136" spans="1:4" ht="15.95" customHeight="1" x14ac:dyDescent="0.25">
      <c r="A136" s="6" t="s">
        <v>179</v>
      </c>
      <c r="B136" s="7" t="s">
        <v>78</v>
      </c>
      <c r="C136" s="11">
        <v>105899.62</v>
      </c>
      <c r="D136" s="9" t="s">
        <v>9</v>
      </c>
    </row>
    <row r="137" spans="1:4" ht="15.95" customHeight="1" x14ac:dyDescent="0.25">
      <c r="A137" s="6" t="s">
        <v>179</v>
      </c>
      <c r="B137" s="7" t="s">
        <v>155</v>
      </c>
      <c r="C137" s="11">
        <v>31.42</v>
      </c>
      <c r="D137" s="9" t="s">
        <v>9</v>
      </c>
    </row>
    <row r="138" spans="1:4" ht="15.95" customHeight="1" x14ac:dyDescent="0.25">
      <c r="A138" s="6" t="s">
        <v>179</v>
      </c>
      <c r="B138" s="7" t="s">
        <v>155</v>
      </c>
      <c r="C138" s="11">
        <v>16.190000000000001</v>
      </c>
      <c r="D138" s="9" t="s">
        <v>9</v>
      </c>
    </row>
    <row r="139" spans="1:4" ht="15.95" customHeight="1" x14ac:dyDescent="0.25">
      <c r="A139" s="6" t="s">
        <v>178</v>
      </c>
      <c r="B139" s="7" t="s">
        <v>175</v>
      </c>
      <c r="C139" s="11">
        <v>253.4</v>
      </c>
      <c r="D139" s="9" t="s">
        <v>9</v>
      </c>
    </row>
    <row r="140" spans="1:4" ht="15.95" customHeight="1" x14ac:dyDescent="0.25">
      <c r="A140" s="6" t="s">
        <v>178</v>
      </c>
      <c r="B140" s="7" t="s">
        <v>175</v>
      </c>
      <c r="C140" s="11">
        <v>334.28</v>
      </c>
      <c r="D140" s="9" t="s">
        <v>9</v>
      </c>
    </row>
    <row r="141" spans="1:4" ht="15.95" customHeight="1" x14ac:dyDescent="0.25">
      <c r="A141" s="6" t="s">
        <v>179</v>
      </c>
      <c r="B141" s="7" t="s">
        <v>180</v>
      </c>
      <c r="C141" s="11">
        <v>15370.28</v>
      </c>
      <c r="D141" s="9" t="s">
        <v>9</v>
      </c>
    </row>
    <row r="142" spans="1:4" ht="15.95" customHeight="1" x14ac:dyDescent="0.25">
      <c r="A142" s="6" t="s">
        <v>177</v>
      </c>
      <c r="B142" s="7" t="s">
        <v>174</v>
      </c>
      <c r="C142" s="11">
        <v>5563.65</v>
      </c>
      <c r="D142" s="9" t="s">
        <v>9</v>
      </c>
    </row>
    <row r="143" spans="1:4" ht="15.95" customHeight="1" x14ac:dyDescent="0.25">
      <c r="A143" s="6" t="s">
        <v>178</v>
      </c>
      <c r="B143" s="7" t="s">
        <v>175</v>
      </c>
      <c r="C143" s="11">
        <v>281.24</v>
      </c>
      <c r="D143" s="9" t="s">
        <v>9</v>
      </c>
    </row>
    <row r="144" spans="1:4" ht="15.95" customHeight="1" x14ac:dyDescent="0.25">
      <c r="A144" s="6" t="s">
        <v>181</v>
      </c>
      <c r="B144" s="7" t="s">
        <v>182</v>
      </c>
      <c r="C144" s="11">
        <f>4950*1.22</f>
        <v>6039</v>
      </c>
      <c r="D144" s="9" t="s">
        <v>9</v>
      </c>
    </row>
    <row r="145" spans="1:4" ht="15.95" customHeight="1" x14ac:dyDescent="0.25">
      <c r="A145" s="6" t="s">
        <v>183</v>
      </c>
      <c r="B145" s="7" t="s">
        <v>184</v>
      </c>
      <c r="C145" s="11">
        <f>2620.47*1.22</f>
        <v>3196.9733999999999</v>
      </c>
      <c r="D145" s="9" t="s">
        <v>9</v>
      </c>
    </row>
    <row r="146" spans="1:4" ht="15.95" customHeight="1" x14ac:dyDescent="0.25">
      <c r="A146" s="6" t="s">
        <v>183</v>
      </c>
      <c r="B146" s="7" t="s">
        <v>184</v>
      </c>
      <c r="C146" s="11">
        <f>2121.07*1.22</f>
        <v>2587.7054000000003</v>
      </c>
      <c r="D146" s="9" t="s">
        <v>9</v>
      </c>
    </row>
    <row r="147" spans="1:4" ht="15.95" customHeight="1" x14ac:dyDescent="0.25">
      <c r="A147" s="6" t="s">
        <v>185</v>
      </c>
      <c r="B147" s="7" t="s">
        <v>186</v>
      </c>
      <c r="C147" s="11">
        <f>6218.1*1.22</f>
        <v>7586.0820000000003</v>
      </c>
      <c r="D147" s="9" t="s">
        <v>9</v>
      </c>
    </row>
    <row r="148" spans="1:4" ht="15.95" customHeight="1" x14ac:dyDescent="0.25">
      <c r="A148" s="6" t="s">
        <v>185</v>
      </c>
      <c r="B148" s="7" t="s">
        <v>186</v>
      </c>
      <c r="C148" s="11">
        <f>21690*1.22</f>
        <v>26461.8</v>
      </c>
      <c r="D148" s="9" t="s">
        <v>9</v>
      </c>
    </row>
    <row r="149" spans="1:4" ht="15.95" customHeight="1" x14ac:dyDescent="0.25">
      <c r="A149" s="6" t="s">
        <v>187</v>
      </c>
      <c r="B149" s="7" t="s">
        <v>188</v>
      </c>
      <c r="C149" s="11">
        <f>3322.98*1.22</f>
        <v>4054.0356000000002</v>
      </c>
      <c r="D149" s="9" t="s">
        <v>9</v>
      </c>
    </row>
    <row r="150" spans="1:4" ht="15.95" customHeight="1" x14ac:dyDescent="0.25">
      <c r="A150" s="6" t="s">
        <v>189</v>
      </c>
      <c r="B150" s="7" t="s">
        <v>190</v>
      </c>
      <c r="C150" s="11">
        <f>1815.98*1.22</f>
        <v>2215.4956000000002</v>
      </c>
      <c r="D150" s="9" t="s">
        <v>9</v>
      </c>
    </row>
    <row r="151" spans="1:4" ht="15.95" customHeight="1" x14ac:dyDescent="0.25">
      <c r="A151" s="6" t="s">
        <v>189</v>
      </c>
      <c r="B151" s="7" t="s">
        <v>191</v>
      </c>
      <c r="C151" s="11">
        <f>20487.15*1.22</f>
        <v>24994.323</v>
      </c>
      <c r="D151" s="9" t="s">
        <v>9</v>
      </c>
    </row>
    <row r="152" spans="1:4" ht="15.95" customHeight="1" x14ac:dyDescent="0.25">
      <c r="A152" s="6" t="s">
        <v>192</v>
      </c>
      <c r="B152" s="7" t="s">
        <v>193</v>
      </c>
      <c r="C152" s="11">
        <f>39204*1.22</f>
        <v>47828.88</v>
      </c>
      <c r="D152" s="9" t="s">
        <v>9</v>
      </c>
    </row>
    <row r="153" spans="1:4" ht="15.95" customHeight="1" x14ac:dyDescent="0.25">
      <c r="A153" s="6" t="s">
        <v>194</v>
      </c>
      <c r="B153" s="7" t="s">
        <v>195</v>
      </c>
      <c r="C153" s="11">
        <f>20990.13*1.22</f>
        <v>25607.958600000002</v>
      </c>
      <c r="D153" s="9" t="s">
        <v>9</v>
      </c>
    </row>
    <row r="154" spans="1:4" ht="15.95" customHeight="1" x14ac:dyDescent="0.25">
      <c r="A154" s="6" t="s">
        <v>196</v>
      </c>
      <c r="B154" s="7" t="s">
        <v>197</v>
      </c>
      <c r="C154" s="11">
        <f>4198.6*1.22</f>
        <v>5122.2920000000004</v>
      </c>
      <c r="D154" s="9" t="s">
        <v>9</v>
      </c>
    </row>
    <row r="155" spans="1:4" ht="15.95" customHeight="1" x14ac:dyDescent="0.25">
      <c r="A155" s="6" t="s">
        <v>198</v>
      </c>
      <c r="B155" s="7" t="s">
        <v>199</v>
      </c>
      <c r="C155" s="11">
        <f>30085.65*1.22</f>
        <v>36704.493000000002</v>
      </c>
      <c r="D155" s="9" t="s">
        <v>9</v>
      </c>
    </row>
    <row r="156" spans="1:4" ht="15.95" customHeight="1" x14ac:dyDescent="0.25">
      <c r="A156" s="6" t="s">
        <v>185</v>
      </c>
      <c r="B156" s="7" t="s">
        <v>186</v>
      </c>
      <c r="C156" s="11">
        <f>22130*1.22</f>
        <v>26998.6</v>
      </c>
      <c r="D156" s="9" t="s">
        <v>9</v>
      </c>
    </row>
    <row r="157" spans="1:4" ht="15.95" customHeight="1" x14ac:dyDescent="0.25">
      <c r="A157" s="6" t="s">
        <v>185</v>
      </c>
      <c r="B157" s="7" t="s">
        <v>186</v>
      </c>
      <c r="C157" s="11">
        <f>11140*1.22</f>
        <v>13590.8</v>
      </c>
      <c r="D157" s="9" t="s">
        <v>9</v>
      </c>
    </row>
    <row r="158" spans="1:4" ht="15.95" customHeight="1" x14ac:dyDescent="0.25">
      <c r="A158" s="6" t="s">
        <v>200</v>
      </c>
      <c r="B158" s="7" t="s">
        <v>201</v>
      </c>
      <c r="C158" s="11">
        <f>7535.99*1.22</f>
        <v>9193.907799999999</v>
      </c>
      <c r="D158" s="9" t="s">
        <v>9</v>
      </c>
    </row>
    <row r="159" spans="1:4" ht="15.95" customHeight="1" x14ac:dyDescent="0.25">
      <c r="A159" s="6" t="s">
        <v>183</v>
      </c>
      <c r="B159" s="7" t="s">
        <v>202</v>
      </c>
      <c r="C159" s="11">
        <f>18904.4*1.22</f>
        <v>23063.368000000002</v>
      </c>
      <c r="D159" s="9" t="s">
        <v>9</v>
      </c>
    </row>
    <row r="160" spans="1:4" ht="15.95" customHeight="1" x14ac:dyDescent="0.25">
      <c r="A160" s="6" t="s">
        <v>198</v>
      </c>
      <c r="B160" s="7" t="s">
        <v>203</v>
      </c>
      <c r="C160" s="11">
        <f>16858.79*1.22</f>
        <v>20567.7238</v>
      </c>
      <c r="D160" s="9" t="s">
        <v>9</v>
      </c>
    </row>
    <row r="161" spans="1:4" ht="15.95" customHeight="1" x14ac:dyDescent="0.25">
      <c r="A161" s="6" t="s">
        <v>198</v>
      </c>
      <c r="B161" s="7" t="s">
        <v>204</v>
      </c>
      <c r="C161" s="11">
        <f>13641.95*1.22</f>
        <v>16643.179</v>
      </c>
      <c r="D161" s="9" t="s">
        <v>9</v>
      </c>
    </row>
    <row r="162" spans="1:4" ht="15.95" customHeight="1" x14ac:dyDescent="0.25">
      <c r="A162" s="6" t="s">
        <v>205</v>
      </c>
      <c r="B162" s="7" t="s">
        <v>206</v>
      </c>
      <c r="C162" s="11">
        <f>356.4*1.22</f>
        <v>434.80799999999994</v>
      </c>
      <c r="D162" s="9" t="s">
        <v>9</v>
      </c>
    </row>
    <row r="163" spans="1:4" ht="15.95" customHeight="1" x14ac:dyDescent="0.25">
      <c r="A163" s="6" t="s">
        <v>198</v>
      </c>
      <c r="B163" s="7" t="s">
        <v>207</v>
      </c>
      <c r="C163" s="11">
        <f>26442.95*1.22</f>
        <v>32260.399000000001</v>
      </c>
      <c r="D163" s="9" t="s">
        <v>9</v>
      </c>
    </row>
    <row r="164" spans="1:4" ht="15.95" customHeight="1" x14ac:dyDescent="0.25">
      <c r="A164" s="6" t="s">
        <v>208</v>
      </c>
      <c r="B164" s="7" t="s">
        <v>209</v>
      </c>
      <c r="C164" s="11">
        <f>623.7*1.22</f>
        <v>760.91399999999999</v>
      </c>
      <c r="D164" s="9" t="s">
        <v>9</v>
      </c>
    </row>
    <row r="165" spans="1:4" ht="15.95" customHeight="1" x14ac:dyDescent="0.25">
      <c r="A165" s="6" t="s">
        <v>189</v>
      </c>
      <c r="B165" s="7" t="s">
        <v>191</v>
      </c>
      <c r="C165" s="11">
        <f>10373.47*1.22</f>
        <v>12655.633399999999</v>
      </c>
      <c r="D165" s="9" t="s">
        <v>9</v>
      </c>
    </row>
    <row r="166" spans="1:4" ht="15.95" customHeight="1" x14ac:dyDescent="0.25">
      <c r="A166" s="6" t="s">
        <v>198</v>
      </c>
      <c r="B166" s="7" t="s">
        <v>203</v>
      </c>
      <c r="C166" s="11">
        <f>1942.4*1.22</f>
        <v>2369.7280000000001</v>
      </c>
      <c r="D166" s="9" t="s">
        <v>9</v>
      </c>
    </row>
    <row r="167" spans="1:4" ht="15.95" customHeight="1" x14ac:dyDescent="0.25">
      <c r="A167" s="6" t="s">
        <v>210</v>
      </c>
      <c r="B167" s="7" t="s">
        <v>211</v>
      </c>
      <c r="C167" s="11">
        <f>5061.4*1.22</f>
        <v>6174.9079999999994</v>
      </c>
      <c r="D167" s="9" t="s">
        <v>9</v>
      </c>
    </row>
    <row r="168" spans="1:4" ht="15.95" customHeight="1" x14ac:dyDescent="0.25">
      <c r="A168" s="6" t="s">
        <v>198</v>
      </c>
      <c r="B168" s="7" t="s">
        <v>212</v>
      </c>
      <c r="C168" s="11">
        <f>2191.92*1.22</f>
        <v>2674.1424000000002</v>
      </c>
      <c r="D168" s="9" t="s">
        <v>9</v>
      </c>
    </row>
    <row r="169" spans="1:4" ht="15.95" customHeight="1" x14ac:dyDescent="0.25">
      <c r="A169" s="6" t="s">
        <v>185</v>
      </c>
      <c r="B169" s="7" t="s">
        <v>186</v>
      </c>
      <c r="C169" s="11">
        <f>39535.62*1.22</f>
        <v>48233.456400000003</v>
      </c>
      <c r="D169" s="9" t="s">
        <v>9</v>
      </c>
    </row>
    <row r="170" spans="1:4" ht="15.95" customHeight="1" x14ac:dyDescent="0.25">
      <c r="A170" s="6" t="s">
        <v>189</v>
      </c>
      <c r="B170" s="7" t="s">
        <v>191</v>
      </c>
      <c r="C170" s="11">
        <f>59996.75*1.22</f>
        <v>73196.035000000003</v>
      </c>
      <c r="D170" s="9" t="s">
        <v>9</v>
      </c>
    </row>
    <row r="171" spans="1:4" ht="15.95" customHeight="1" x14ac:dyDescent="0.25">
      <c r="A171" s="6" t="s">
        <v>198</v>
      </c>
      <c r="B171" s="7" t="s">
        <v>213</v>
      </c>
      <c r="C171" s="11">
        <f>50400*1.22</f>
        <v>61488</v>
      </c>
      <c r="D171" s="9" t="s">
        <v>9</v>
      </c>
    </row>
    <row r="172" spans="1:4" ht="15.95" customHeight="1" x14ac:dyDescent="0.25">
      <c r="A172" s="6" t="s">
        <v>198</v>
      </c>
      <c r="B172" s="7" t="s">
        <v>214</v>
      </c>
      <c r="C172" s="11">
        <f>4350*1.22</f>
        <v>5307</v>
      </c>
      <c r="D172" s="9" t="s">
        <v>9</v>
      </c>
    </row>
    <row r="173" spans="1:4" ht="15.95" customHeight="1" x14ac:dyDescent="0.25">
      <c r="A173" s="6" t="s">
        <v>215</v>
      </c>
      <c r="B173" s="7" t="s">
        <v>216</v>
      </c>
      <c r="C173" s="11">
        <f>1638.45*1.22</f>
        <v>1998.9090000000001</v>
      </c>
      <c r="D173" s="9" t="s">
        <v>9</v>
      </c>
    </row>
    <row r="174" spans="1:4" ht="15.95" customHeight="1" x14ac:dyDescent="0.25">
      <c r="A174" s="6" t="s">
        <v>215</v>
      </c>
      <c r="B174" s="7" t="s">
        <v>217</v>
      </c>
      <c r="C174" s="11">
        <f>891*1.22</f>
        <v>1087.02</v>
      </c>
      <c r="D174" s="9" t="s">
        <v>9</v>
      </c>
    </row>
    <row r="175" spans="1:4" ht="15.95" customHeight="1" x14ac:dyDescent="0.25">
      <c r="A175" s="6" t="s">
        <v>210</v>
      </c>
      <c r="B175" s="7" t="s">
        <v>211</v>
      </c>
      <c r="C175" s="11">
        <f>990.5*1.22</f>
        <v>1208.4100000000001</v>
      </c>
      <c r="D175" s="9" t="s">
        <v>9</v>
      </c>
    </row>
    <row r="176" spans="1:4" ht="15.95" customHeight="1" x14ac:dyDescent="0.25">
      <c r="A176" s="6" t="s">
        <v>218</v>
      </c>
      <c r="B176" s="7" t="s">
        <v>219</v>
      </c>
      <c r="C176" s="11">
        <f>1485*1.22</f>
        <v>1811.7</v>
      </c>
      <c r="D176" s="9" t="s">
        <v>9</v>
      </c>
    </row>
    <row r="177" spans="1:4" ht="15.95" customHeight="1" x14ac:dyDescent="0.25">
      <c r="A177" s="6" t="s">
        <v>210</v>
      </c>
      <c r="B177" s="7" t="s">
        <v>211</v>
      </c>
      <c r="C177" s="11">
        <f>1194.54*1.22</f>
        <v>1457.3388</v>
      </c>
      <c r="D177" s="9" t="s">
        <v>9</v>
      </c>
    </row>
    <row r="178" spans="1:4" ht="15.95" customHeight="1" x14ac:dyDescent="0.25">
      <c r="A178" s="6" t="s">
        <v>220</v>
      </c>
      <c r="B178" s="7" t="s">
        <v>221</v>
      </c>
      <c r="C178" s="11">
        <f>3276.9*1.22</f>
        <v>3997.8180000000002</v>
      </c>
      <c r="D178" s="9" t="s">
        <v>9</v>
      </c>
    </row>
    <row r="179" spans="1:4" ht="15.95" customHeight="1" x14ac:dyDescent="0.25">
      <c r="A179" s="6" t="s">
        <v>222</v>
      </c>
      <c r="B179" s="7" t="s">
        <v>223</v>
      </c>
      <c r="C179" s="11">
        <f>3806.55*1.22</f>
        <v>4643.991</v>
      </c>
      <c r="D179" s="9" t="s">
        <v>9</v>
      </c>
    </row>
    <row r="180" spans="1:4" ht="15.95" customHeight="1" x14ac:dyDescent="0.25">
      <c r="A180" s="6" t="s">
        <v>208</v>
      </c>
      <c r="B180" s="7" t="s">
        <v>224</v>
      </c>
      <c r="C180" s="11">
        <f>2047.02*1.22</f>
        <v>2497.3643999999999</v>
      </c>
      <c r="D180" s="9" t="s">
        <v>9</v>
      </c>
    </row>
    <row r="181" spans="1:4" ht="15.95" customHeight="1" x14ac:dyDescent="0.25">
      <c r="A181" s="6" t="s">
        <v>198</v>
      </c>
      <c r="B181" s="7" t="s">
        <v>214</v>
      </c>
      <c r="C181" s="11">
        <f>30721.44*1.22</f>
        <v>37480.156799999997</v>
      </c>
      <c r="D181" s="9" t="s">
        <v>9</v>
      </c>
    </row>
    <row r="182" spans="1:4" ht="15.95" customHeight="1" x14ac:dyDescent="0.25">
      <c r="A182" s="6" t="s">
        <v>198</v>
      </c>
      <c r="B182" s="7" t="s">
        <v>225</v>
      </c>
      <c r="C182" s="11">
        <v>1914.89</v>
      </c>
      <c r="D182" s="9" t="s">
        <v>9</v>
      </c>
    </row>
    <row r="183" spans="1:4" ht="15.95" customHeight="1" x14ac:dyDescent="0.25">
      <c r="A183" s="6" t="s">
        <v>218</v>
      </c>
      <c r="B183" s="7" t="s">
        <v>206</v>
      </c>
      <c r="C183" s="11">
        <f>1304.95*1.22</f>
        <v>1592.039</v>
      </c>
      <c r="D183" s="9" t="s">
        <v>9</v>
      </c>
    </row>
    <row r="184" spans="1:4" ht="15.95" customHeight="1" x14ac:dyDescent="0.25">
      <c r="A184" s="6" t="s">
        <v>218</v>
      </c>
      <c r="B184" s="7" t="s">
        <v>219</v>
      </c>
      <c r="C184" s="11">
        <f>1376.1*1.22</f>
        <v>1678.8419999999999</v>
      </c>
      <c r="D184" s="9" t="s">
        <v>9</v>
      </c>
    </row>
    <row r="185" spans="1:4" ht="15.95" customHeight="1" x14ac:dyDescent="0.25">
      <c r="A185" s="6" t="s">
        <v>194</v>
      </c>
      <c r="B185" s="7" t="s">
        <v>195</v>
      </c>
      <c r="C185" s="11">
        <f>962.23*1.22</f>
        <v>1173.9205999999999</v>
      </c>
      <c r="D185" s="9" t="s">
        <v>9</v>
      </c>
    </row>
    <row r="186" spans="1:4" ht="15.95" customHeight="1" x14ac:dyDescent="0.25">
      <c r="A186" s="6" t="s">
        <v>226</v>
      </c>
      <c r="B186" s="7" t="s">
        <v>227</v>
      </c>
      <c r="C186" s="11">
        <f>3712.5*1.22</f>
        <v>4529.25</v>
      </c>
      <c r="D186" s="9" t="s">
        <v>9</v>
      </c>
    </row>
    <row r="187" spans="1:4" ht="15.95" customHeight="1" x14ac:dyDescent="0.25">
      <c r="A187" s="6" t="s">
        <v>228</v>
      </c>
      <c r="B187" s="7" t="s">
        <v>229</v>
      </c>
      <c r="C187" s="11">
        <f>2178*1.22</f>
        <v>2657.16</v>
      </c>
      <c r="D187" s="9" t="s">
        <v>9</v>
      </c>
    </row>
    <row r="188" spans="1:4" ht="15.95" customHeight="1" x14ac:dyDescent="0.25">
      <c r="A188" s="6" t="s">
        <v>222</v>
      </c>
      <c r="B188" s="7" t="s">
        <v>223</v>
      </c>
      <c r="C188" s="11">
        <f>2166.12*1.22</f>
        <v>2642.6663999999996</v>
      </c>
      <c r="D188" s="9" t="s">
        <v>9</v>
      </c>
    </row>
    <row r="189" spans="1:4" ht="15.95" customHeight="1" x14ac:dyDescent="0.25">
      <c r="A189" s="6" t="s">
        <v>230</v>
      </c>
      <c r="B189" s="7" t="s">
        <v>231</v>
      </c>
      <c r="C189" s="11">
        <f>886.44*1.22</f>
        <v>1081.4567999999999</v>
      </c>
      <c r="D189" s="9" t="s">
        <v>9</v>
      </c>
    </row>
    <row r="190" spans="1:4" ht="15.95" customHeight="1" x14ac:dyDescent="0.25">
      <c r="A190" s="6" t="s">
        <v>215</v>
      </c>
      <c r="B190" s="7" t="s">
        <v>232</v>
      </c>
      <c r="C190" s="11">
        <f>4816.86*1.22</f>
        <v>5876.5691999999999</v>
      </c>
      <c r="D190" s="9" t="s">
        <v>9</v>
      </c>
    </row>
    <row r="191" spans="1:4" ht="15.95" customHeight="1" x14ac:dyDescent="0.25">
      <c r="A191" s="6" t="s">
        <v>198</v>
      </c>
      <c r="B191" s="7" t="s">
        <v>214</v>
      </c>
      <c r="C191" s="11">
        <f>6042.71*1.22</f>
        <v>7372.1062000000002</v>
      </c>
      <c r="D191" s="9" t="s">
        <v>9</v>
      </c>
    </row>
    <row r="192" spans="1:4" ht="15.95" customHeight="1" x14ac:dyDescent="0.25">
      <c r="A192" s="6" t="s">
        <v>194</v>
      </c>
      <c r="B192" s="7" t="s">
        <v>195</v>
      </c>
      <c r="C192" s="11">
        <f>1861.2*1.22</f>
        <v>2270.6640000000002</v>
      </c>
      <c r="D192" s="9" t="s">
        <v>9</v>
      </c>
    </row>
    <row r="193" spans="1:4" ht="15.95" customHeight="1" x14ac:dyDescent="0.25">
      <c r="A193" s="6" t="s">
        <v>187</v>
      </c>
      <c r="B193" s="7" t="s">
        <v>233</v>
      </c>
      <c r="C193" s="11">
        <f>1336.5*1.22</f>
        <v>1630.53</v>
      </c>
      <c r="D193" s="9" t="s">
        <v>9</v>
      </c>
    </row>
    <row r="194" spans="1:4" ht="15.95" customHeight="1" x14ac:dyDescent="0.25">
      <c r="A194" s="6" t="s">
        <v>234</v>
      </c>
      <c r="B194" s="7" t="s">
        <v>235</v>
      </c>
      <c r="C194" s="11">
        <f>3717.85*1.22</f>
        <v>4535.777</v>
      </c>
      <c r="D194" s="9" t="s">
        <v>9</v>
      </c>
    </row>
    <row r="195" spans="1:4" ht="15.95" customHeight="1" x14ac:dyDescent="0.25">
      <c r="A195" s="6" t="s">
        <v>222</v>
      </c>
      <c r="B195" s="7" t="s">
        <v>236</v>
      </c>
      <c r="C195" s="11">
        <f>1663.2*1.22</f>
        <v>2029.104</v>
      </c>
      <c r="D195" s="9" t="s">
        <v>9</v>
      </c>
    </row>
    <row r="196" spans="1:4" ht="15.95" customHeight="1" x14ac:dyDescent="0.25">
      <c r="A196" s="6" t="s">
        <v>208</v>
      </c>
      <c r="B196" s="7" t="s">
        <v>237</v>
      </c>
      <c r="C196" s="11">
        <f>1447.7*1.22</f>
        <v>1766.194</v>
      </c>
      <c r="D196" s="9" t="s">
        <v>9</v>
      </c>
    </row>
    <row r="197" spans="1:4" ht="15.95" customHeight="1" x14ac:dyDescent="0.25">
      <c r="A197" s="6" t="s">
        <v>238</v>
      </c>
      <c r="B197" s="7" t="s">
        <v>239</v>
      </c>
      <c r="C197" s="11">
        <f>330*1.22</f>
        <v>402.59999999999997</v>
      </c>
      <c r="D197" s="9" t="s">
        <v>9</v>
      </c>
    </row>
    <row r="198" spans="1:4" ht="15.95" customHeight="1" x14ac:dyDescent="0.25">
      <c r="A198" s="6" t="s">
        <v>238</v>
      </c>
      <c r="B198" s="7" t="s">
        <v>240</v>
      </c>
      <c r="C198" s="11">
        <f>146.69*1.22</f>
        <v>178.96179999999998</v>
      </c>
      <c r="D198" s="9" t="s">
        <v>9</v>
      </c>
    </row>
    <row r="199" spans="1:4" ht="15.95" customHeight="1" x14ac:dyDescent="0.25">
      <c r="A199" s="6" t="s">
        <v>241</v>
      </c>
      <c r="B199" s="7" t="s">
        <v>242</v>
      </c>
      <c r="C199" s="11">
        <f>247.16*1.22</f>
        <v>301.53519999999997</v>
      </c>
      <c r="D199" s="9" t="s">
        <v>9</v>
      </c>
    </row>
    <row r="200" spans="1:4" ht="15.95" customHeight="1" x14ac:dyDescent="0.25">
      <c r="A200" s="6" t="s">
        <v>243</v>
      </c>
      <c r="B200" s="7" t="s">
        <v>244</v>
      </c>
      <c r="C200" s="11">
        <v>151</v>
      </c>
      <c r="D200" s="9" t="s">
        <v>9</v>
      </c>
    </row>
    <row r="201" spans="1:4" ht="15.95" customHeight="1" x14ac:dyDescent="0.25">
      <c r="A201" s="6" t="s">
        <v>245</v>
      </c>
      <c r="B201" s="7" t="s">
        <v>246</v>
      </c>
      <c r="C201" s="11">
        <v>219.6</v>
      </c>
      <c r="D201" s="9" t="s">
        <v>9</v>
      </c>
    </row>
    <row r="202" spans="1:4" ht="15.95" customHeight="1" x14ac:dyDescent="0.25">
      <c r="A202" s="6" t="s">
        <v>247</v>
      </c>
      <c r="B202" s="7" t="s">
        <v>248</v>
      </c>
      <c r="C202" s="11">
        <v>909.9</v>
      </c>
      <c r="D202" s="9" t="s">
        <v>9</v>
      </c>
    </row>
    <row r="203" spans="1:4" ht="15.95" customHeight="1" x14ac:dyDescent="0.25">
      <c r="A203" s="6" t="s">
        <v>249</v>
      </c>
      <c r="B203" s="7" t="s">
        <v>250</v>
      </c>
      <c r="C203" s="11">
        <v>4855.03</v>
      </c>
      <c r="D203" s="9" t="s">
        <v>9</v>
      </c>
    </row>
    <row r="204" spans="1:4" ht="15.95" customHeight="1" x14ac:dyDescent="0.25">
      <c r="A204" s="6" t="s">
        <v>251</v>
      </c>
      <c r="B204" s="7" t="s">
        <v>252</v>
      </c>
      <c r="C204" s="11">
        <v>21.91</v>
      </c>
      <c r="D204" s="9" t="s">
        <v>9</v>
      </c>
    </row>
    <row r="205" spans="1:4" ht="15.95" customHeight="1" x14ac:dyDescent="0.25">
      <c r="A205" s="6" t="s">
        <v>251</v>
      </c>
      <c r="B205" s="7" t="s">
        <v>252</v>
      </c>
      <c r="C205" s="11">
        <v>6.87</v>
      </c>
      <c r="D205" s="9" t="s">
        <v>9</v>
      </c>
    </row>
    <row r="206" spans="1:4" ht="15.95" customHeight="1" x14ac:dyDescent="0.25">
      <c r="A206" s="6" t="s">
        <v>253</v>
      </c>
      <c r="B206" s="7" t="s">
        <v>254</v>
      </c>
      <c r="C206" s="11">
        <v>84.33</v>
      </c>
      <c r="D206" s="9" t="s">
        <v>9</v>
      </c>
    </row>
    <row r="207" spans="1:4" ht="15.95" customHeight="1" x14ac:dyDescent="0.25">
      <c r="A207" s="6" t="s">
        <v>255</v>
      </c>
      <c r="B207" s="7" t="s">
        <v>256</v>
      </c>
      <c r="C207" s="11">
        <v>558.76</v>
      </c>
      <c r="D207" s="9" t="s">
        <v>9</v>
      </c>
    </row>
    <row r="208" spans="1:4" ht="15.95" customHeight="1" x14ac:dyDescent="0.25">
      <c r="A208" s="6" t="s">
        <v>257</v>
      </c>
      <c r="B208" s="7" t="s">
        <v>258</v>
      </c>
      <c r="C208" s="11">
        <v>7359.41</v>
      </c>
      <c r="D208" s="9" t="s">
        <v>9</v>
      </c>
    </row>
    <row r="209" spans="1:4" ht="15.95" customHeight="1" x14ac:dyDescent="0.25">
      <c r="A209" s="6" t="s">
        <v>259</v>
      </c>
      <c r="B209" s="7" t="s">
        <v>260</v>
      </c>
      <c r="C209" s="11">
        <v>265.23</v>
      </c>
      <c r="D209" s="9" t="s">
        <v>9</v>
      </c>
    </row>
    <row r="210" spans="1:4" ht="15.95" customHeight="1" x14ac:dyDescent="0.25">
      <c r="A210" s="6" t="s">
        <v>261</v>
      </c>
      <c r="B210" s="7" t="s">
        <v>260</v>
      </c>
      <c r="C210" s="11">
        <v>1021.87</v>
      </c>
      <c r="D210" s="9" t="s">
        <v>9</v>
      </c>
    </row>
    <row r="211" spans="1:4" ht="15.95" customHeight="1" x14ac:dyDescent="0.25">
      <c r="A211" s="6" t="s">
        <v>262</v>
      </c>
      <c r="B211" s="7" t="s">
        <v>263</v>
      </c>
      <c r="C211" s="11">
        <v>5393.62</v>
      </c>
      <c r="D211" s="9" t="s">
        <v>9</v>
      </c>
    </row>
    <row r="212" spans="1:4" ht="15.95" customHeight="1" x14ac:dyDescent="0.25">
      <c r="A212" s="6" t="s">
        <v>264</v>
      </c>
      <c r="B212" s="7" t="s">
        <v>121</v>
      </c>
      <c r="C212" s="11">
        <v>1.26</v>
      </c>
      <c r="D212" s="9" t="s">
        <v>9</v>
      </c>
    </row>
    <row r="213" spans="1:4" ht="15.95" customHeight="1" x14ac:dyDescent="0.25">
      <c r="A213" s="6" t="s">
        <v>265</v>
      </c>
      <c r="B213" s="7" t="s">
        <v>266</v>
      </c>
      <c r="C213" s="11">
        <v>3269.6</v>
      </c>
      <c r="D213" s="9" t="s">
        <v>9</v>
      </c>
    </row>
    <row r="214" spans="1:4" ht="15.95" customHeight="1" x14ac:dyDescent="0.25">
      <c r="A214" s="6" t="s">
        <v>267</v>
      </c>
      <c r="B214" s="7" t="s">
        <v>268</v>
      </c>
      <c r="C214" s="11">
        <v>14693.13</v>
      </c>
      <c r="D214" s="9" t="s">
        <v>9</v>
      </c>
    </row>
    <row r="215" spans="1:4" ht="15.95" customHeight="1" x14ac:dyDescent="0.25">
      <c r="A215" s="6" t="s">
        <v>269</v>
      </c>
      <c r="B215" s="7" t="s">
        <v>270</v>
      </c>
      <c r="C215" s="11">
        <v>2155.5</v>
      </c>
      <c r="D215" s="9" t="s">
        <v>9</v>
      </c>
    </row>
    <row r="216" spans="1:4" ht="15.95" customHeight="1" x14ac:dyDescent="0.25">
      <c r="A216" s="6" t="s">
        <v>269</v>
      </c>
      <c r="B216" s="7" t="s">
        <v>270</v>
      </c>
      <c r="C216" s="11">
        <v>261.7</v>
      </c>
      <c r="D216" s="9" t="s">
        <v>9</v>
      </c>
    </row>
    <row r="217" spans="1:4" ht="15.95" customHeight="1" x14ac:dyDescent="0.25">
      <c r="A217" s="6" t="s">
        <v>271</v>
      </c>
      <c r="B217" s="7" t="s">
        <v>121</v>
      </c>
      <c r="C217" s="11">
        <v>1.26</v>
      </c>
      <c r="D217" s="9" t="s">
        <v>9</v>
      </c>
    </row>
    <row r="218" spans="1:4" ht="15.95" customHeight="1" x14ac:dyDescent="0.25">
      <c r="A218" s="6" t="s">
        <v>272</v>
      </c>
      <c r="B218" s="7" t="s">
        <v>15</v>
      </c>
      <c r="C218" s="11">
        <v>78.06</v>
      </c>
      <c r="D218" s="9" t="s">
        <v>9</v>
      </c>
    </row>
    <row r="219" spans="1:4" ht="15.95" customHeight="1" x14ac:dyDescent="0.25">
      <c r="A219" s="6" t="s">
        <v>273</v>
      </c>
      <c r="B219" s="7" t="s">
        <v>274</v>
      </c>
      <c r="C219" s="11">
        <v>189.1</v>
      </c>
      <c r="D219" s="9" t="s">
        <v>9</v>
      </c>
    </row>
    <row r="220" spans="1:4" ht="15.95" customHeight="1" x14ac:dyDescent="0.25">
      <c r="A220" s="6" t="s">
        <v>275</v>
      </c>
      <c r="B220" s="7" t="s">
        <v>276</v>
      </c>
      <c r="C220" s="11">
        <v>103.81</v>
      </c>
      <c r="D220" s="9" t="s">
        <v>9</v>
      </c>
    </row>
    <row r="221" spans="1:4" ht="15.95" customHeight="1" x14ac:dyDescent="0.25">
      <c r="A221" s="6" t="s">
        <v>277</v>
      </c>
      <c r="B221" s="7" t="s">
        <v>64</v>
      </c>
      <c r="C221" s="11">
        <v>5811.23</v>
      </c>
      <c r="D221" s="9" t="s">
        <v>9</v>
      </c>
    </row>
    <row r="222" spans="1:4" ht="15.95" customHeight="1" x14ac:dyDescent="0.25">
      <c r="A222" s="6" t="s">
        <v>278</v>
      </c>
      <c r="B222" s="7" t="s">
        <v>279</v>
      </c>
      <c r="C222" s="11">
        <v>2155.86</v>
      </c>
      <c r="D222" s="9" t="s">
        <v>9</v>
      </c>
    </row>
    <row r="223" spans="1:4" ht="15.95" customHeight="1" x14ac:dyDescent="0.25">
      <c r="A223" s="6" t="s">
        <v>280</v>
      </c>
      <c r="B223" s="7" t="s">
        <v>281</v>
      </c>
      <c r="C223" s="11">
        <v>1376.16</v>
      </c>
      <c r="D223" s="9" t="s">
        <v>9</v>
      </c>
    </row>
    <row r="224" spans="1:4" ht="15.95" customHeight="1" x14ac:dyDescent="0.25">
      <c r="A224" s="6" t="s">
        <v>282</v>
      </c>
      <c r="B224" s="7" t="s">
        <v>283</v>
      </c>
      <c r="C224" s="11">
        <v>1418.69</v>
      </c>
      <c r="D224" s="9" t="s">
        <v>9</v>
      </c>
    </row>
    <row r="225" spans="1:4" ht="15.95" customHeight="1" x14ac:dyDescent="0.25">
      <c r="A225" s="6" t="s">
        <v>259</v>
      </c>
      <c r="B225" s="7" t="s">
        <v>284</v>
      </c>
      <c r="C225" s="11">
        <v>646.6</v>
      </c>
      <c r="D225" s="9" t="s">
        <v>9</v>
      </c>
    </row>
    <row r="226" spans="1:4" ht="15.95" customHeight="1" x14ac:dyDescent="0.25">
      <c r="A226" s="6" t="s">
        <v>285</v>
      </c>
      <c r="B226" s="7" t="s">
        <v>286</v>
      </c>
      <c r="C226" s="11">
        <v>47674</v>
      </c>
      <c r="D226" s="9" t="s">
        <v>9</v>
      </c>
    </row>
    <row r="227" spans="1:4" ht="15.95" customHeight="1" x14ac:dyDescent="0.25">
      <c r="A227" s="6" t="s">
        <v>287</v>
      </c>
      <c r="B227" s="7" t="s">
        <v>288</v>
      </c>
      <c r="C227" s="11">
        <v>3428.2</v>
      </c>
      <c r="D227" s="9" t="s">
        <v>9</v>
      </c>
    </row>
    <row r="228" spans="1:4" ht="15.95" customHeight="1" x14ac:dyDescent="0.25">
      <c r="A228" s="6" t="s">
        <v>289</v>
      </c>
      <c r="B228" s="7" t="s">
        <v>290</v>
      </c>
      <c r="C228" s="11">
        <v>1510.33</v>
      </c>
      <c r="D228" s="9" t="s">
        <v>9</v>
      </c>
    </row>
    <row r="229" spans="1:4" ht="15.95" customHeight="1" x14ac:dyDescent="0.25">
      <c r="A229" s="6" t="s">
        <v>291</v>
      </c>
      <c r="B229" s="7" t="s">
        <v>292</v>
      </c>
      <c r="C229" s="11">
        <v>111.57</v>
      </c>
      <c r="D229" s="9" t="s">
        <v>9</v>
      </c>
    </row>
    <row r="230" spans="1:4" ht="15.95" customHeight="1" x14ac:dyDescent="0.25">
      <c r="A230" s="6" t="s">
        <v>293</v>
      </c>
      <c r="B230" s="7" t="s">
        <v>294</v>
      </c>
      <c r="C230" s="11">
        <v>1.26</v>
      </c>
      <c r="D230" s="9" t="s">
        <v>9</v>
      </c>
    </row>
    <row r="231" spans="1:4" ht="15.95" customHeight="1" x14ac:dyDescent="0.25">
      <c r="A231" s="6" t="s">
        <v>295</v>
      </c>
      <c r="B231" s="7" t="s">
        <v>270</v>
      </c>
      <c r="C231" s="11">
        <v>192.89</v>
      </c>
      <c r="D231" s="9" t="s">
        <v>9</v>
      </c>
    </row>
    <row r="232" spans="1:4" ht="15.95" customHeight="1" x14ac:dyDescent="0.25">
      <c r="A232" s="6" t="s">
        <v>296</v>
      </c>
      <c r="B232" s="7" t="s">
        <v>297</v>
      </c>
      <c r="C232" s="11">
        <v>21.76</v>
      </c>
      <c r="D232" s="9" t="s">
        <v>9</v>
      </c>
    </row>
    <row r="233" spans="1:4" ht="15.95" customHeight="1" x14ac:dyDescent="0.25">
      <c r="A233" s="6" t="s">
        <v>296</v>
      </c>
      <c r="B233" s="7" t="s">
        <v>298</v>
      </c>
      <c r="C233" s="11">
        <v>6.92</v>
      </c>
      <c r="D233" s="9" t="s">
        <v>9</v>
      </c>
    </row>
    <row r="234" spans="1:4" ht="15.95" customHeight="1" x14ac:dyDescent="0.25">
      <c r="A234" s="6" t="s">
        <v>299</v>
      </c>
      <c r="B234" s="7" t="s">
        <v>268</v>
      </c>
      <c r="C234" s="11">
        <v>15370.28</v>
      </c>
      <c r="D234" s="9" t="s">
        <v>9</v>
      </c>
    </row>
    <row r="235" spans="1:4" ht="15.95" customHeight="1" x14ac:dyDescent="0.25">
      <c r="A235" s="6" t="s">
        <v>300</v>
      </c>
      <c r="B235" s="7" t="s">
        <v>301</v>
      </c>
      <c r="C235" s="11">
        <v>5906.17</v>
      </c>
      <c r="D235" s="9" t="s">
        <v>9</v>
      </c>
    </row>
    <row r="236" spans="1:4" ht="15.95" customHeight="1" x14ac:dyDescent="0.25">
      <c r="A236" s="6" t="s">
        <v>302</v>
      </c>
      <c r="B236" s="7" t="s">
        <v>274</v>
      </c>
      <c r="C236" s="11">
        <v>190.93</v>
      </c>
      <c r="D236" s="9" t="s">
        <v>9</v>
      </c>
    </row>
    <row r="237" spans="1:4" ht="15.95" customHeight="1" x14ac:dyDescent="0.25">
      <c r="A237" s="6" t="s">
        <v>303</v>
      </c>
      <c r="B237" s="7" t="s">
        <v>304</v>
      </c>
      <c r="C237" s="11">
        <v>807.34</v>
      </c>
      <c r="D237" s="9" t="s">
        <v>9</v>
      </c>
    </row>
    <row r="238" spans="1:4" ht="15.95" customHeight="1" x14ac:dyDescent="0.25">
      <c r="A238" s="6" t="s">
        <v>305</v>
      </c>
      <c r="B238" s="7" t="s">
        <v>306</v>
      </c>
      <c r="C238" s="11">
        <v>3176.45</v>
      </c>
      <c r="D238" s="9" t="s">
        <v>9</v>
      </c>
    </row>
    <row r="239" spans="1:4" ht="15.95" customHeight="1" x14ac:dyDescent="0.25">
      <c r="A239" s="6" t="s">
        <v>307</v>
      </c>
      <c r="B239" s="7" t="s">
        <v>308</v>
      </c>
      <c r="C239" s="11">
        <v>5737.05</v>
      </c>
      <c r="D239" s="9" t="s">
        <v>9</v>
      </c>
    </row>
    <row r="240" spans="1:4" ht="15.95" customHeight="1" x14ac:dyDescent="0.25">
      <c r="A240" s="6" t="s">
        <v>309</v>
      </c>
      <c r="B240" s="7" t="s">
        <v>310</v>
      </c>
      <c r="C240" s="11">
        <v>4026</v>
      </c>
      <c r="D240" s="9" t="s">
        <v>9</v>
      </c>
    </row>
    <row r="241" spans="1:4" ht="15.95" customHeight="1" x14ac:dyDescent="0.25">
      <c r="A241" s="6" t="s">
        <v>311</v>
      </c>
      <c r="B241" s="7" t="s">
        <v>312</v>
      </c>
      <c r="C241" s="11">
        <v>462.4</v>
      </c>
      <c r="D241" s="9" t="s">
        <v>9</v>
      </c>
    </row>
    <row r="242" spans="1:4" ht="15.95" customHeight="1" x14ac:dyDescent="0.25">
      <c r="A242" s="6" t="s">
        <v>313</v>
      </c>
      <c r="B242" s="7" t="s">
        <v>314</v>
      </c>
      <c r="C242" s="11">
        <v>707.6</v>
      </c>
      <c r="D242" s="9" t="s">
        <v>9</v>
      </c>
    </row>
    <row r="243" spans="1:4" ht="15.95" customHeight="1" x14ac:dyDescent="0.25">
      <c r="A243" s="6" t="s">
        <v>249</v>
      </c>
      <c r="B243" s="7" t="s">
        <v>315</v>
      </c>
      <c r="C243" s="11">
        <v>47.57</v>
      </c>
      <c r="D243" s="9" t="s">
        <v>9</v>
      </c>
    </row>
    <row r="244" spans="1:4" ht="15.95" customHeight="1" x14ac:dyDescent="0.25">
      <c r="A244" s="6" t="s">
        <v>316</v>
      </c>
      <c r="B244" s="7" t="s">
        <v>317</v>
      </c>
      <c r="C244" s="11">
        <v>608.78</v>
      </c>
      <c r="D244" s="9" t="s">
        <v>9</v>
      </c>
    </row>
    <row r="245" spans="1:4" ht="15.95" customHeight="1" x14ac:dyDescent="0.25">
      <c r="A245" s="6" t="s">
        <v>318</v>
      </c>
      <c r="B245" s="7" t="s">
        <v>274</v>
      </c>
      <c r="C245" s="11">
        <v>557.04999999999995</v>
      </c>
      <c r="D245" s="9" t="s">
        <v>9</v>
      </c>
    </row>
    <row r="246" spans="1:4" ht="15.95" customHeight="1" x14ac:dyDescent="0.25">
      <c r="A246" s="6" t="s">
        <v>319</v>
      </c>
      <c r="B246" s="7" t="s">
        <v>320</v>
      </c>
      <c r="C246" s="11">
        <v>736.88</v>
      </c>
      <c r="D246" s="9" t="s">
        <v>9</v>
      </c>
    </row>
    <row r="247" spans="1:4" ht="15.95" customHeight="1" x14ac:dyDescent="0.25">
      <c r="A247" s="6" t="s">
        <v>321</v>
      </c>
      <c r="B247" s="7" t="s">
        <v>322</v>
      </c>
      <c r="C247" s="11">
        <v>1427.77</v>
      </c>
      <c r="D247" s="9" t="s">
        <v>9</v>
      </c>
    </row>
    <row r="248" spans="1:4" ht="15.95" customHeight="1" x14ac:dyDescent="0.25">
      <c r="A248" s="6" t="s">
        <v>323</v>
      </c>
      <c r="B248" s="7" t="s">
        <v>314</v>
      </c>
      <c r="C248" s="11">
        <v>1264.31</v>
      </c>
      <c r="D248" s="9" t="s">
        <v>9</v>
      </c>
    </row>
    <row r="249" spans="1:4" ht="15.95" customHeight="1" x14ac:dyDescent="0.25">
      <c r="A249" s="6" t="s">
        <v>324</v>
      </c>
      <c r="B249" s="7" t="s">
        <v>308</v>
      </c>
      <c r="C249" s="11">
        <v>1024.8</v>
      </c>
      <c r="D249" s="9" t="s">
        <v>9</v>
      </c>
    </row>
    <row r="250" spans="1:4" ht="15.95" customHeight="1" x14ac:dyDescent="0.25">
      <c r="A250" s="6" t="s">
        <v>325</v>
      </c>
      <c r="B250" s="7" t="s">
        <v>326</v>
      </c>
      <c r="C250" s="11">
        <v>854</v>
      </c>
      <c r="D250" s="9" t="s">
        <v>9</v>
      </c>
    </row>
    <row r="251" spans="1:4" ht="15.95" customHeight="1" x14ac:dyDescent="0.25">
      <c r="A251" s="6" t="s">
        <v>327</v>
      </c>
      <c r="B251" s="7" t="s">
        <v>15</v>
      </c>
      <c r="C251" s="11">
        <v>78.42</v>
      </c>
      <c r="D251" s="9" t="s">
        <v>9</v>
      </c>
    </row>
    <row r="252" spans="1:4" ht="15.95" customHeight="1" x14ac:dyDescent="0.25">
      <c r="A252" s="6" t="s">
        <v>328</v>
      </c>
      <c r="B252" s="7" t="s">
        <v>329</v>
      </c>
      <c r="C252" s="11">
        <v>1281</v>
      </c>
      <c r="D252" s="9" t="s">
        <v>9</v>
      </c>
    </row>
    <row r="253" spans="1:4" ht="15.95" customHeight="1" x14ac:dyDescent="0.25">
      <c r="A253" s="6" t="s">
        <v>330</v>
      </c>
      <c r="B253" s="7" t="s">
        <v>331</v>
      </c>
      <c r="C253" s="11">
        <v>5489.01</v>
      </c>
      <c r="D253" s="9" t="s">
        <v>9</v>
      </c>
    </row>
    <row r="254" spans="1:4" ht="15.95" customHeight="1" x14ac:dyDescent="0.25">
      <c r="A254" s="6" t="s">
        <v>332</v>
      </c>
      <c r="B254" s="7" t="s">
        <v>333</v>
      </c>
      <c r="C254" s="11">
        <v>1532.32</v>
      </c>
      <c r="D254" s="9" t="s">
        <v>9</v>
      </c>
    </row>
    <row r="255" spans="1:4" ht="15.95" customHeight="1" x14ac:dyDescent="0.25">
      <c r="A255" s="6" t="s">
        <v>334</v>
      </c>
      <c r="B255" s="7" t="s">
        <v>335</v>
      </c>
      <c r="C255" s="11">
        <v>4812.01</v>
      </c>
      <c r="D255" s="9" t="s">
        <v>9</v>
      </c>
    </row>
    <row r="256" spans="1:4" ht="15.95" customHeight="1" x14ac:dyDescent="0.25">
      <c r="A256" s="6" t="s">
        <v>336</v>
      </c>
      <c r="B256" s="7" t="s">
        <v>337</v>
      </c>
      <c r="C256" s="11">
        <v>1297.47</v>
      </c>
      <c r="D256" s="9" t="s">
        <v>9</v>
      </c>
    </row>
    <row r="257" spans="1:4" ht="15.95" customHeight="1" x14ac:dyDescent="0.25">
      <c r="A257" s="6" t="s">
        <v>338</v>
      </c>
      <c r="B257" s="7" t="s">
        <v>339</v>
      </c>
      <c r="C257" s="11">
        <v>97.11</v>
      </c>
      <c r="D257" s="9" t="s">
        <v>9</v>
      </c>
    </row>
    <row r="258" spans="1:4" ht="15.95" customHeight="1" x14ac:dyDescent="0.25">
      <c r="A258" s="6" t="s">
        <v>340</v>
      </c>
      <c r="B258" s="7" t="s">
        <v>312</v>
      </c>
      <c r="C258" s="11">
        <v>323.67</v>
      </c>
      <c r="D258" s="9" t="s">
        <v>9</v>
      </c>
    </row>
    <row r="259" spans="1:4" ht="15.95" customHeight="1" x14ac:dyDescent="0.25">
      <c r="A259" s="6" t="s">
        <v>341</v>
      </c>
      <c r="B259" s="7" t="s">
        <v>342</v>
      </c>
      <c r="C259" s="11">
        <v>156.4</v>
      </c>
      <c r="D259" s="9" t="s">
        <v>9</v>
      </c>
    </row>
    <row r="260" spans="1:4" ht="15.95" customHeight="1" x14ac:dyDescent="0.25">
      <c r="A260" s="6" t="s">
        <v>259</v>
      </c>
      <c r="B260" s="7" t="s">
        <v>343</v>
      </c>
      <c r="C260" s="11">
        <v>398.45</v>
      </c>
      <c r="D260" s="9" t="s">
        <v>9</v>
      </c>
    </row>
    <row r="261" spans="1:4" ht="15.95" customHeight="1" x14ac:dyDescent="0.25">
      <c r="A261" s="6" t="s">
        <v>259</v>
      </c>
      <c r="B261" s="7" t="s">
        <v>288</v>
      </c>
      <c r="C261" s="11">
        <v>3125.57</v>
      </c>
      <c r="D261" s="9" t="s">
        <v>9</v>
      </c>
    </row>
    <row r="262" spans="1:4" ht="15.95" customHeight="1" x14ac:dyDescent="0.25">
      <c r="A262" s="6" t="s">
        <v>344</v>
      </c>
      <c r="B262" s="7" t="s">
        <v>345</v>
      </c>
      <c r="C262" s="11">
        <v>742.5</v>
      </c>
      <c r="D262" s="9" t="s">
        <v>9</v>
      </c>
    </row>
    <row r="263" spans="1:4" ht="15.95" customHeight="1" x14ac:dyDescent="0.25">
      <c r="A263" s="6" t="s">
        <v>344</v>
      </c>
      <c r="B263" s="7" t="s">
        <v>345</v>
      </c>
      <c r="C263" s="11">
        <v>247.5</v>
      </c>
      <c r="D263" s="9" t="s">
        <v>9</v>
      </c>
    </row>
    <row r="264" spans="1:4" ht="15.95" customHeight="1" x14ac:dyDescent="0.25">
      <c r="A264" s="6" t="s">
        <v>346</v>
      </c>
      <c r="B264" s="7" t="s">
        <v>347</v>
      </c>
      <c r="C264" s="11">
        <v>2393.81</v>
      </c>
      <c r="D264" s="9" t="s">
        <v>9</v>
      </c>
    </row>
    <row r="265" spans="1:4" ht="15.95" customHeight="1" x14ac:dyDescent="0.25">
      <c r="A265" s="6" t="s">
        <v>348</v>
      </c>
      <c r="B265" s="7" t="s">
        <v>347</v>
      </c>
      <c r="C265" s="11">
        <v>323.3</v>
      </c>
      <c r="D265" s="9" t="s">
        <v>9</v>
      </c>
    </row>
    <row r="266" spans="1:4" ht="15.95" customHeight="1" x14ac:dyDescent="0.25">
      <c r="A266" s="6" t="s">
        <v>349</v>
      </c>
      <c r="B266" s="7" t="s">
        <v>350</v>
      </c>
      <c r="C266" s="11">
        <v>4026</v>
      </c>
      <c r="D266" s="9" t="s">
        <v>9</v>
      </c>
    </row>
    <row r="267" spans="1:4" ht="15.95" customHeight="1" x14ac:dyDescent="0.25">
      <c r="A267" s="6" t="s">
        <v>351</v>
      </c>
      <c r="B267" s="7" t="s">
        <v>352</v>
      </c>
      <c r="C267" s="11">
        <v>692.8</v>
      </c>
      <c r="D267" s="9" t="s">
        <v>9</v>
      </c>
    </row>
    <row r="268" spans="1:4" ht="15.95" customHeight="1" x14ac:dyDescent="0.25">
      <c r="A268" s="6" t="s">
        <v>353</v>
      </c>
      <c r="B268" s="7" t="s">
        <v>354</v>
      </c>
      <c r="C268" s="11">
        <v>676.93</v>
      </c>
      <c r="D268" s="9" t="s">
        <v>9</v>
      </c>
    </row>
    <row r="269" spans="1:4" ht="15.95" customHeight="1" x14ac:dyDescent="0.25">
      <c r="A269" s="6" t="s">
        <v>355</v>
      </c>
      <c r="B269" s="7" t="s">
        <v>326</v>
      </c>
      <c r="C269" s="11">
        <v>1464</v>
      </c>
      <c r="D269" s="9" t="s">
        <v>9</v>
      </c>
    </row>
    <row r="270" spans="1:4" ht="15.95" customHeight="1" x14ac:dyDescent="0.25">
      <c r="A270" s="6" t="s">
        <v>356</v>
      </c>
      <c r="B270" s="7" t="s">
        <v>315</v>
      </c>
      <c r="C270" s="11">
        <v>878.49</v>
      </c>
      <c r="D270" s="9" t="s">
        <v>9</v>
      </c>
    </row>
    <row r="271" spans="1:4" ht="15.95" customHeight="1" x14ac:dyDescent="0.25">
      <c r="A271" s="6" t="s">
        <v>357</v>
      </c>
      <c r="B271" s="7" t="s">
        <v>358</v>
      </c>
      <c r="C271" s="11">
        <v>158.6</v>
      </c>
      <c r="D271" s="9" t="s">
        <v>9</v>
      </c>
    </row>
    <row r="272" spans="1:4" ht="15.95" customHeight="1" x14ac:dyDescent="0.25">
      <c r="A272" s="6" t="s">
        <v>359</v>
      </c>
      <c r="B272" s="7" t="s">
        <v>360</v>
      </c>
      <c r="C272" s="11">
        <v>511.18</v>
      </c>
      <c r="D272" s="9" t="s">
        <v>9</v>
      </c>
    </row>
    <row r="273" spans="1:4" ht="15.95" customHeight="1" x14ac:dyDescent="0.25">
      <c r="A273" s="6" t="s">
        <v>361</v>
      </c>
      <c r="B273" s="7" t="s">
        <v>362</v>
      </c>
      <c r="C273" s="11">
        <v>1122.4000000000001</v>
      </c>
      <c r="D273" s="9" t="s">
        <v>9</v>
      </c>
    </row>
    <row r="274" spans="1:4" ht="15.95" customHeight="1" x14ac:dyDescent="0.25">
      <c r="A274" s="6" t="s">
        <v>363</v>
      </c>
      <c r="B274" s="7" t="s">
        <v>364</v>
      </c>
      <c r="C274" s="11">
        <v>3282.78</v>
      </c>
      <c r="D274" s="9" t="s">
        <v>9</v>
      </c>
    </row>
    <row r="275" spans="1:4" ht="15.95" customHeight="1" x14ac:dyDescent="0.25">
      <c r="A275" s="6" t="s">
        <v>365</v>
      </c>
      <c r="B275" s="7" t="s">
        <v>78</v>
      </c>
      <c r="C275" s="11">
        <v>13174.8</v>
      </c>
      <c r="D275" s="9" t="s">
        <v>9</v>
      </c>
    </row>
    <row r="276" spans="1:4" ht="15.95" customHeight="1" x14ac:dyDescent="0.25">
      <c r="A276" s="6" t="s">
        <v>366</v>
      </c>
      <c r="B276" s="7" t="s">
        <v>13</v>
      </c>
      <c r="C276" s="11">
        <v>1860</v>
      </c>
      <c r="D276" s="9" t="s">
        <v>9</v>
      </c>
    </row>
    <row r="277" spans="1:4" ht="15.95" customHeight="1" x14ac:dyDescent="0.25">
      <c r="A277" s="6" t="s">
        <v>367</v>
      </c>
      <c r="B277" s="7" t="s">
        <v>360</v>
      </c>
      <c r="C277" s="11">
        <v>162.53</v>
      </c>
      <c r="D277" s="9" t="s">
        <v>9</v>
      </c>
    </row>
    <row r="278" spans="1:4" ht="15.95" customHeight="1" x14ac:dyDescent="0.25">
      <c r="A278" s="6" t="s">
        <v>368</v>
      </c>
      <c r="B278" s="7" t="s">
        <v>308</v>
      </c>
      <c r="C278" s="11">
        <v>1659.93</v>
      </c>
      <c r="D278" s="9" t="s">
        <v>9</v>
      </c>
    </row>
    <row r="279" spans="1:4" ht="15.95" customHeight="1" x14ac:dyDescent="0.25">
      <c r="A279" s="6" t="s">
        <v>332</v>
      </c>
      <c r="B279" s="7" t="s">
        <v>369</v>
      </c>
      <c r="C279" s="11">
        <v>5676.66</v>
      </c>
      <c r="D279" s="9" t="s">
        <v>9</v>
      </c>
    </row>
    <row r="280" spans="1:4" ht="15.95" customHeight="1" x14ac:dyDescent="0.25">
      <c r="A280" s="6" t="s">
        <v>370</v>
      </c>
      <c r="B280" s="7" t="s">
        <v>371</v>
      </c>
      <c r="C280" s="11">
        <v>524.6</v>
      </c>
      <c r="D280" s="9" t="s">
        <v>9</v>
      </c>
    </row>
    <row r="281" spans="1:4" ht="15.95" customHeight="1" x14ac:dyDescent="0.25">
      <c r="A281" s="6" t="s">
        <v>372</v>
      </c>
      <c r="B281" s="7" t="s">
        <v>373</v>
      </c>
      <c r="C281" s="11">
        <v>8906</v>
      </c>
      <c r="D281" s="9" t="s">
        <v>9</v>
      </c>
    </row>
    <row r="282" spans="1:4" ht="15.95" customHeight="1" x14ac:dyDescent="0.25">
      <c r="A282" s="6" t="s">
        <v>374</v>
      </c>
      <c r="B282" s="7" t="s">
        <v>375</v>
      </c>
      <c r="C282" s="11">
        <v>5795</v>
      </c>
      <c r="D282" s="9" t="s">
        <v>9</v>
      </c>
    </row>
    <row r="283" spans="1:4" ht="15.95" customHeight="1" x14ac:dyDescent="0.25">
      <c r="A283" s="6" t="s">
        <v>376</v>
      </c>
      <c r="B283" s="7" t="s">
        <v>377</v>
      </c>
      <c r="C283" s="11">
        <v>2537.6</v>
      </c>
      <c r="D283" s="9" t="s">
        <v>9</v>
      </c>
    </row>
    <row r="284" spans="1:4" ht="15.95" customHeight="1" x14ac:dyDescent="0.25">
      <c r="A284" s="6" t="s">
        <v>378</v>
      </c>
      <c r="B284" s="7" t="s">
        <v>326</v>
      </c>
      <c r="C284" s="11">
        <v>4758</v>
      </c>
      <c r="D284" s="9" t="s">
        <v>9</v>
      </c>
    </row>
    <row r="285" spans="1:4" ht="15.95" customHeight="1" x14ac:dyDescent="0.25">
      <c r="A285" s="6" t="s">
        <v>379</v>
      </c>
      <c r="B285" s="7" t="s">
        <v>380</v>
      </c>
      <c r="C285" s="11">
        <v>4819</v>
      </c>
      <c r="D285" s="9" t="s">
        <v>9</v>
      </c>
    </row>
    <row r="286" spans="1:4" ht="15.95" customHeight="1" x14ac:dyDescent="0.25">
      <c r="A286" s="6" t="s">
        <v>381</v>
      </c>
      <c r="B286" s="7" t="s">
        <v>331</v>
      </c>
      <c r="C286" s="11">
        <v>5521.72</v>
      </c>
      <c r="D286" s="9" t="s">
        <v>9</v>
      </c>
    </row>
    <row r="287" spans="1:4" ht="15.95" customHeight="1" x14ac:dyDescent="0.25">
      <c r="A287" s="6" t="s">
        <v>382</v>
      </c>
      <c r="B287" s="7" t="s">
        <v>308</v>
      </c>
      <c r="C287" s="11">
        <v>5676.9</v>
      </c>
      <c r="D287" s="9" t="s">
        <v>9</v>
      </c>
    </row>
    <row r="288" spans="1:4" ht="15.95" customHeight="1" x14ac:dyDescent="0.25">
      <c r="A288" s="6" t="s">
        <v>383</v>
      </c>
      <c r="B288" s="7" t="s">
        <v>384</v>
      </c>
      <c r="C288" s="11">
        <v>164.7</v>
      </c>
      <c r="D288" s="9" t="s">
        <v>9</v>
      </c>
    </row>
    <row r="289" spans="1:4" ht="15.95" customHeight="1" x14ac:dyDescent="0.25">
      <c r="A289" s="6" t="s">
        <v>385</v>
      </c>
      <c r="B289" s="7" t="s">
        <v>386</v>
      </c>
      <c r="C289" s="11">
        <v>2679.85</v>
      </c>
      <c r="D289" s="9" t="s">
        <v>9</v>
      </c>
    </row>
    <row r="290" spans="1:4" ht="15.95" customHeight="1" x14ac:dyDescent="0.25">
      <c r="A290" s="6" t="s">
        <v>387</v>
      </c>
      <c r="B290" s="7" t="s">
        <v>260</v>
      </c>
      <c r="C290" s="11">
        <v>14309.62</v>
      </c>
      <c r="D290" s="9" t="s">
        <v>9</v>
      </c>
    </row>
    <row r="291" spans="1:4" ht="15.95" customHeight="1" x14ac:dyDescent="0.25">
      <c r="A291" s="6" t="s">
        <v>388</v>
      </c>
      <c r="B291" s="7" t="s">
        <v>260</v>
      </c>
      <c r="C291" s="11">
        <v>732</v>
      </c>
      <c r="D291" s="9" t="s">
        <v>9</v>
      </c>
    </row>
    <row r="292" spans="1:4" ht="15.95" customHeight="1" x14ac:dyDescent="0.25">
      <c r="A292" s="6" t="s">
        <v>389</v>
      </c>
      <c r="B292" s="7" t="s">
        <v>390</v>
      </c>
      <c r="C292" s="11">
        <v>4669.5</v>
      </c>
      <c r="D292" s="9" t="s">
        <v>9</v>
      </c>
    </row>
    <row r="293" spans="1:4" ht="15.95" customHeight="1" x14ac:dyDescent="0.25">
      <c r="A293" s="6" t="s">
        <v>391</v>
      </c>
      <c r="B293" s="7" t="s">
        <v>390</v>
      </c>
      <c r="C293" s="11">
        <v>4769</v>
      </c>
      <c r="D293" s="9" t="s">
        <v>9</v>
      </c>
    </row>
    <row r="294" spans="1:4" ht="15.95" customHeight="1" x14ac:dyDescent="0.25">
      <c r="A294" s="6" t="s">
        <v>392</v>
      </c>
      <c r="B294" s="7" t="s">
        <v>352</v>
      </c>
      <c r="C294" s="11">
        <v>1380</v>
      </c>
      <c r="D294" s="9" t="s">
        <v>9</v>
      </c>
    </row>
    <row r="295" spans="1:4" ht="15.95" customHeight="1" x14ac:dyDescent="0.25">
      <c r="A295" s="6" t="s">
        <v>393</v>
      </c>
      <c r="B295" s="7" t="s">
        <v>260</v>
      </c>
      <c r="C295" s="11">
        <v>12573.06</v>
      </c>
      <c r="D295" s="9" t="s">
        <v>9</v>
      </c>
    </row>
    <row r="296" spans="1:4" ht="15.95" customHeight="1" x14ac:dyDescent="0.25">
      <c r="A296" s="6" t="s">
        <v>394</v>
      </c>
      <c r="B296" s="7" t="s">
        <v>283</v>
      </c>
      <c r="C296" s="11">
        <v>373.32</v>
      </c>
      <c r="D296" s="9" t="s">
        <v>9</v>
      </c>
    </row>
    <row r="297" spans="1:4" ht="15.95" customHeight="1" x14ac:dyDescent="0.25">
      <c r="A297" s="6" t="s">
        <v>395</v>
      </c>
      <c r="B297" s="7" t="s">
        <v>314</v>
      </c>
      <c r="C297" s="11">
        <v>8460.41</v>
      </c>
      <c r="D297" s="9" t="s">
        <v>9</v>
      </c>
    </row>
    <row r="298" spans="1:4" ht="15.95" customHeight="1" x14ac:dyDescent="0.25">
      <c r="A298" s="6" t="s">
        <v>396</v>
      </c>
      <c r="B298" s="7" t="s">
        <v>397</v>
      </c>
      <c r="C298" s="11">
        <v>1240</v>
      </c>
      <c r="D298" s="9" t="s">
        <v>9</v>
      </c>
    </row>
    <row r="299" spans="1:4" ht="15.95" customHeight="1" x14ac:dyDescent="0.25">
      <c r="A299" s="6" t="s">
        <v>398</v>
      </c>
      <c r="B299" s="7" t="s">
        <v>310</v>
      </c>
      <c r="C299" s="11">
        <v>622.20000000000005</v>
      </c>
      <c r="D299" s="9" t="s">
        <v>9</v>
      </c>
    </row>
    <row r="300" spans="1:4" ht="15.95" customHeight="1" x14ac:dyDescent="0.25">
      <c r="A300" s="6" t="s">
        <v>399</v>
      </c>
      <c r="B300" s="7" t="s">
        <v>400</v>
      </c>
      <c r="C300" s="11">
        <v>1684.6</v>
      </c>
      <c r="D300" s="9" t="s">
        <v>9</v>
      </c>
    </row>
    <row r="301" spans="1:4" ht="15.95" customHeight="1" x14ac:dyDescent="0.25">
      <c r="A301" s="6" t="s">
        <v>401</v>
      </c>
      <c r="B301" s="7" t="s">
        <v>314</v>
      </c>
      <c r="C301" s="11">
        <v>7000.01</v>
      </c>
      <c r="D301" s="9" t="s">
        <v>9</v>
      </c>
    </row>
    <row r="302" spans="1:4" ht="15.95" customHeight="1" x14ac:dyDescent="0.25">
      <c r="A302" s="6" t="s">
        <v>402</v>
      </c>
      <c r="B302" s="7" t="s">
        <v>403</v>
      </c>
      <c r="C302" s="11">
        <v>146.4</v>
      </c>
      <c r="D302" s="9" t="s">
        <v>9</v>
      </c>
    </row>
    <row r="303" spans="1:4" ht="15.95" customHeight="1" x14ac:dyDescent="0.25">
      <c r="A303" s="6" t="s">
        <v>404</v>
      </c>
      <c r="B303" s="7" t="s">
        <v>314</v>
      </c>
      <c r="C303" s="11">
        <v>366</v>
      </c>
      <c r="D303" s="9" t="s">
        <v>9</v>
      </c>
    </row>
    <row r="304" spans="1:4" ht="15.95" customHeight="1" x14ac:dyDescent="0.25">
      <c r="A304" s="6" t="s">
        <v>405</v>
      </c>
      <c r="B304" s="7" t="s">
        <v>310</v>
      </c>
      <c r="C304" s="11">
        <v>890.6</v>
      </c>
      <c r="D304" s="9" t="s">
        <v>9</v>
      </c>
    </row>
    <row r="305" spans="1:4" ht="15.95" customHeight="1" x14ac:dyDescent="0.25">
      <c r="A305" s="6" t="s">
        <v>406</v>
      </c>
      <c r="B305" s="7" t="s">
        <v>407</v>
      </c>
      <c r="C305" s="11">
        <v>4514</v>
      </c>
      <c r="D305" s="9" t="s">
        <v>9</v>
      </c>
    </row>
    <row r="306" spans="1:4" ht="15.95" customHeight="1" x14ac:dyDescent="0.25">
      <c r="A306" s="6" t="s">
        <v>408</v>
      </c>
      <c r="B306" s="7" t="s">
        <v>409</v>
      </c>
      <c r="C306" s="11">
        <v>3364.76</v>
      </c>
      <c r="D306" s="9" t="s">
        <v>9</v>
      </c>
    </row>
    <row r="307" spans="1:4" ht="15.95" customHeight="1" x14ac:dyDescent="0.25">
      <c r="A307" s="6" t="s">
        <v>410</v>
      </c>
      <c r="B307" s="7" t="s">
        <v>411</v>
      </c>
      <c r="C307" s="11">
        <v>355.84</v>
      </c>
      <c r="D307" s="9" t="s">
        <v>9</v>
      </c>
    </row>
    <row r="308" spans="1:4" ht="15.95" customHeight="1" x14ac:dyDescent="0.25">
      <c r="A308" s="6" t="s">
        <v>412</v>
      </c>
      <c r="B308" s="7" t="s">
        <v>413</v>
      </c>
      <c r="C308" s="11">
        <v>27.79</v>
      </c>
      <c r="D308" s="9" t="s">
        <v>9</v>
      </c>
    </row>
    <row r="309" spans="1:4" ht="15.95" customHeight="1" x14ac:dyDescent="0.25">
      <c r="A309" s="6" t="s">
        <v>414</v>
      </c>
      <c r="B309" s="7" t="s">
        <v>260</v>
      </c>
      <c r="C309" s="11">
        <v>1549.42</v>
      </c>
      <c r="D309" s="9" t="s">
        <v>9</v>
      </c>
    </row>
    <row r="310" spans="1:4" ht="15.95" customHeight="1" x14ac:dyDescent="0.25">
      <c r="A310" s="6" t="s">
        <v>415</v>
      </c>
      <c r="B310" s="7" t="s">
        <v>416</v>
      </c>
      <c r="C310" s="11">
        <v>9006.1</v>
      </c>
      <c r="D310" s="9" t="s">
        <v>9</v>
      </c>
    </row>
    <row r="311" spans="1:4" ht="15.95" customHeight="1" x14ac:dyDescent="0.25">
      <c r="A311" s="6" t="s">
        <v>417</v>
      </c>
      <c r="B311" s="7" t="s">
        <v>418</v>
      </c>
      <c r="C311" s="11">
        <v>517.12</v>
      </c>
      <c r="D311" s="9" t="s">
        <v>9</v>
      </c>
    </row>
    <row r="312" spans="1:4" ht="15.95" customHeight="1" x14ac:dyDescent="0.25">
      <c r="A312" s="6" t="s">
        <v>419</v>
      </c>
      <c r="B312" s="7" t="s">
        <v>350</v>
      </c>
      <c r="C312" s="11">
        <v>6461.5</v>
      </c>
      <c r="D312" s="9" t="s">
        <v>9</v>
      </c>
    </row>
    <row r="313" spans="1:4" ht="15.95" customHeight="1" x14ac:dyDescent="0.25">
      <c r="A313" s="6" t="s">
        <v>420</v>
      </c>
      <c r="B313" s="7" t="s">
        <v>400</v>
      </c>
      <c r="C313" s="11">
        <v>1091.9000000000001</v>
      </c>
      <c r="D313" s="9" t="s">
        <v>9</v>
      </c>
    </row>
    <row r="314" spans="1:4" ht="15.95" customHeight="1" x14ac:dyDescent="0.25">
      <c r="A314" s="6" t="s">
        <v>318</v>
      </c>
      <c r="B314" s="7" t="s">
        <v>274</v>
      </c>
      <c r="C314" s="11">
        <v>541.67999999999995</v>
      </c>
      <c r="D314" s="9" t="s">
        <v>9</v>
      </c>
    </row>
    <row r="315" spans="1:4" ht="15.95" customHeight="1" x14ac:dyDescent="0.25">
      <c r="A315" s="6" t="s">
        <v>421</v>
      </c>
      <c r="B315" s="7" t="s">
        <v>337</v>
      </c>
      <c r="C315" s="11">
        <v>3084.16</v>
      </c>
      <c r="D315" s="9" t="s">
        <v>9</v>
      </c>
    </row>
    <row r="316" spans="1:4" ht="15.95" customHeight="1" x14ac:dyDescent="0.25">
      <c r="A316" s="6" t="s">
        <v>422</v>
      </c>
      <c r="B316" s="7" t="s">
        <v>380</v>
      </c>
      <c r="C316" s="11">
        <v>1037</v>
      </c>
      <c r="D316" s="9" t="s">
        <v>9</v>
      </c>
    </row>
    <row r="317" spans="1:4" ht="15.95" customHeight="1" x14ac:dyDescent="0.25">
      <c r="A317" s="6" t="s">
        <v>423</v>
      </c>
      <c r="B317" s="7" t="s">
        <v>424</v>
      </c>
      <c r="C317" s="11">
        <v>1281</v>
      </c>
      <c r="D317" s="9" t="s">
        <v>9</v>
      </c>
    </row>
    <row r="318" spans="1:4" ht="15.95" customHeight="1" x14ac:dyDescent="0.25">
      <c r="A318" s="6" t="s">
        <v>425</v>
      </c>
      <c r="B318" s="7" t="s">
        <v>426</v>
      </c>
      <c r="C318" s="11">
        <v>2972.51</v>
      </c>
      <c r="D318" s="9" t="s">
        <v>9</v>
      </c>
    </row>
    <row r="319" spans="1:4" ht="15.95" customHeight="1" x14ac:dyDescent="0.25">
      <c r="A319" s="6" t="s">
        <v>425</v>
      </c>
      <c r="B319" s="7" t="s">
        <v>426</v>
      </c>
      <c r="C319" s="11">
        <v>72.61</v>
      </c>
      <c r="D319" s="9" t="s">
        <v>9</v>
      </c>
    </row>
    <row r="320" spans="1:4" ht="15.95" customHeight="1" x14ac:dyDescent="0.25">
      <c r="A320" s="6" t="s">
        <v>427</v>
      </c>
      <c r="B320" s="7" t="s">
        <v>428</v>
      </c>
      <c r="C320" s="11">
        <v>114.84</v>
      </c>
      <c r="D320" s="9" t="s">
        <v>9</v>
      </c>
    </row>
    <row r="321" spans="1:4" ht="15.95" customHeight="1" x14ac:dyDescent="0.25">
      <c r="A321" s="6" t="s">
        <v>429</v>
      </c>
      <c r="B321" s="7" t="s">
        <v>430</v>
      </c>
      <c r="C321" s="11">
        <v>1728.98</v>
      </c>
      <c r="D321" s="9" t="s">
        <v>9</v>
      </c>
    </row>
    <row r="322" spans="1:4" ht="15.95" customHeight="1" x14ac:dyDescent="0.25">
      <c r="A322" s="6" t="s">
        <v>431</v>
      </c>
      <c r="B322" s="7" t="s">
        <v>432</v>
      </c>
      <c r="C322" s="11">
        <v>189.59</v>
      </c>
      <c r="D322" s="9" t="s">
        <v>9</v>
      </c>
    </row>
    <row r="323" spans="1:4" ht="15.95" customHeight="1" x14ac:dyDescent="0.25">
      <c r="A323" s="6" t="s">
        <v>433</v>
      </c>
      <c r="B323" s="7" t="s">
        <v>434</v>
      </c>
      <c r="C323" s="11">
        <v>304.52999999999997</v>
      </c>
      <c r="D323" s="9" t="s">
        <v>9</v>
      </c>
    </row>
    <row r="326" spans="1:4" s="12" customFormat="1" x14ac:dyDescent="0.25">
      <c r="C326" s="18" t="s">
        <v>435</v>
      </c>
      <c r="D326" s="18"/>
    </row>
  </sheetData>
  <mergeCells count="5">
    <mergeCell ref="A1:D1"/>
    <mergeCell ref="A2:D2"/>
    <mergeCell ref="A3:D3"/>
    <mergeCell ref="A4:D4"/>
    <mergeCell ref="C326:D32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4 trimestre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2024-02-23T06:56:55Z</dcterms:modified>
</cp:coreProperties>
</file>